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表!$A$2:$F$28</definedName>
    <definedName name="_xlnm.Print_Titles" localSheetId="0">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<sst xmlns="http://schemas.openxmlformats.org/spreadsheetml/2006/main" count="139" uniqueCount="17">
  <si>
    <t>附件1：</t>
  </si>
  <si>
    <t xml:space="preserve">2025年三亚市天涯区考核招聘教师考核成绩表 </t>
  </si>
  <si>
    <t>序号</t>
  </si>
  <si>
    <t>招聘单位</t>
  </si>
  <si>
    <t>岗位名称</t>
  </si>
  <si>
    <t>姓名</t>
  </si>
  <si>
    <t>面试成绩</t>
  </si>
  <si>
    <t>备注</t>
  </si>
  <si>
    <t>三亚市妙联学校</t>
  </si>
  <si>
    <t>小学语文</t>
  </si>
  <si>
    <t>三亚市天涯区天涯小学道德校区</t>
  </si>
  <si>
    <t>三亚市第四小学</t>
  </si>
  <si>
    <t>三亚市南岛学校</t>
  </si>
  <si>
    <t>初中英语</t>
  </si>
  <si>
    <t>缺考</t>
  </si>
  <si>
    <t>小学英语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</si>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</sst>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abSelected="1" zoomScale="70" zoomScaleNormal="70" workbookViewId="0">
      <pane ySplit="3" topLeftCell="A8" activePane="bottomLeft" state="frozen"/>
      <selection/>
      <selection pane="bottomLeft" activeCell="N6" sqref="N6"/>
    </sheetView>
  </sheetViews>
  <sheetFormatPr defaultColWidth="11.75" defaultRowHeight="33" customHeight="1"/>
  <cols>
    <col min="1" max="1" width="13.9351851851852" style="1" customWidth="1"/>
    <col min="2" max="2" width="48.1111111111111" style="1" customWidth="1"/>
    <col min="3" max="4" width="19.7407407407407" style="1" customWidth="1"/>
    <col min="5" max="5" width="19.1018518518519" style="3" customWidth="1"/>
    <col min="6" max="6" width="16.3425925925926" style="1" customWidth="1"/>
    <col min="7" max="16366" width="11.75" style="1" customWidth="1"/>
    <col min="16367" max="16384" width="11.75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41" customHeight="1" spans="1:6">
      <c r="A2" s="5" t="s">
        <v>1</v>
      </c>
      <c r="B2" s="5"/>
      <c r="C2" s="6"/>
      <c r="D2" s="6"/>
      <c r="E2" s="7"/>
      <c r="F2" s="6"/>
    </row>
    <row r="3" s="1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34" customHeight="1" spans="1:15">
      <c r="A4" s="11">
        <v>1</v>
      </c>
      <c r="B4" s="12" t="s">
        <v>8</v>
      </c>
      <c r="C4" s="11" t="s">
        <v>9</v>
      </c>
      <c r="D4" s="11" t="str">
        <f>"贾春艳"</f>
        <v>贾春艳</v>
      </c>
      <c r="E4" s="13">
        <v>82.5</v>
      </c>
      <c r="F4" s="14"/>
      <c r="G4" s="1"/>
      <c r="H4" s="1"/>
      <c r="I4" s="1"/>
      <c r="J4" s="1"/>
      <c r="K4" s="1"/>
      <c r="L4" s="1"/>
      <c r="M4" s="1"/>
      <c r="N4" s="1"/>
      <c r="O4" s="1"/>
    </row>
    <row r="5" s="1" customFormat="1" ht="34" customHeight="1" spans="1:6">
      <c r="A5" s="11">
        <v>2</v>
      </c>
      <c r="B5" s="12" t="s">
        <v>8</v>
      </c>
      <c r="C5" s="11" t="s">
        <v>9</v>
      </c>
      <c r="D5" s="11" t="str">
        <f>"卢芳珍"</f>
        <v>卢芳珍</v>
      </c>
      <c r="E5" s="13">
        <v>75</v>
      </c>
      <c r="F5" s="14"/>
    </row>
    <row r="6" s="1" customFormat="1" ht="34" customHeight="1" spans="1:6">
      <c r="A6" s="11">
        <v>3</v>
      </c>
      <c r="B6" s="12" t="s">
        <v>8</v>
      </c>
      <c r="C6" s="11" t="s">
        <v>9</v>
      </c>
      <c r="D6" s="11" t="str">
        <f>"金娜"</f>
        <v>金娜</v>
      </c>
      <c r="E6" s="13">
        <v>73.67</v>
      </c>
      <c r="F6" s="14"/>
    </row>
    <row r="7" s="1" customFormat="1" ht="34" customHeight="1" spans="1:6">
      <c r="A7" s="11">
        <v>4</v>
      </c>
      <c r="B7" s="12" t="s">
        <v>8</v>
      </c>
      <c r="C7" s="11" t="s">
        <v>9</v>
      </c>
      <c r="D7" s="11" t="str">
        <f>"陈慧霞"</f>
        <v>陈慧霞</v>
      </c>
      <c r="E7" s="13">
        <v>72</v>
      </c>
      <c r="F7" s="14"/>
    </row>
    <row r="8" s="1" customFormat="1" ht="34" customHeight="1" spans="1:6">
      <c r="A8" s="11">
        <v>5</v>
      </c>
      <c r="B8" s="12" t="s">
        <v>8</v>
      </c>
      <c r="C8" s="11" t="s">
        <v>9</v>
      </c>
      <c r="D8" s="11" t="str">
        <f>"梁小茜"</f>
        <v>梁小茜</v>
      </c>
      <c r="E8" s="13">
        <v>71.33</v>
      </c>
      <c r="F8" s="14"/>
    </row>
    <row r="9" s="1" customFormat="1" ht="34" customHeight="1" spans="1:6">
      <c r="A9" s="11">
        <v>6</v>
      </c>
      <c r="B9" s="12" t="s">
        <v>8</v>
      </c>
      <c r="C9" s="11" t="s">
        <v>9</v>
      </c>
      <c r="D9" s="11" t="str">
        <f>"张慧冲"</f>
        <v>张慧冲</v>
      </c>
      <c r="E9" s="13">
        <v>70.33</v>
      </c>
      <c r="F9" s="14"/>
    </row>
    <row r="10" s="1" customFormat="1" ht="34" customHeight="1" spans="1:6">
      <c r="A10" s="11">
        <v>7</v>
      </c>
      <c r="B10" s="12" t="s">
        <v>8</v>
      </c>
      <c r="C10" s="11" t="s">
        <v>9</v>
      </c>
      <c r="D10" s="11" t="str">
        <f>"麦芳梅"</f>
        <v>麦芳梅</v>
      </c>
      <c r="E10" s="13">
        <v>68</v>
      </c>
      <c r="F10" s="14"/>
    </row>
    <row r="11" s="1" customFormat="1" ht="34" customHeight="1" spans="1:6">
      <c r="A11" s="11">
        <v>8</v>
      </c>
      <c r="B11" s="12" t="s">
        <v>8</v>
      </c>
      <c r="C11" s="11" t="s">
        <v>9</v>
      </c>
      <c r="D11" s="11" t="str">
        <f>"董菲菲"</f>
        <v>董菲菲</v>
      </c>
      <c r="E11" s="13">
        <v>67</v>
      </c>
      <c r="F11" s="14"/>
    </row>
    <row r="12" s="1" customFormat="1" ht="34" customHeight="1" spans="1:6">
      <c r="A12" s="11">
        <v>9</v>
      </c>
      <c r="B12" s="12" t="s">
        <v>8</v>
      </c>
      <c r="C12" s="11" t="s">
        <v>9</v>
      </c>
      <c r="D12" s="11" t="str">
        <f>"吕婉"</f>
        <v>吕婉</v>
      </c>
      <c r="E12" s="13">
        <v>66.67</v>
      </c>
      <c r="F12" s="14"/>
    </row>
    <row r="13" s="1" customFormat="1" ht="34" customHeight="1" spans="1:6">
      <c r="A13" s="11">
        <v>10</v>
      </c>
      <c r="B13" s="12" t="s">
        <v>10</v>
      </c>
      <c r="C13" s="11" t="s">
        <v>9</v>
      </c>
      <c r="D13" s="11" t="str">
        <f>"许莉祥"</f>
        <v>许莉祥</v>
      </c>
      <c r="E13" s="13">
        <v>77.5</v>
      </c>
      <c r="F13" s="14"/>
    </row>
    <row r="14" s="1" customFormat="1" ht="34" customHeight="1" spans="1:6">
      <c r="A14" s="11">
        <v>11</v>
      </c>
      <c r="B14" s="12" t="s">
        <v>10</v>
      </c>
      <c r="C14" s="11" t="s">
        <v>9</v>
      </c>
      <c r="D14" s="11" t="str">
        <f>"陈积媛"</f>
        <v>陈积媛</v>
      </c>
      <c r="E14" s="13">
        <v>76</v>
      </c>
      <c r="F14" s="14"/>
    </row>
    <row r="15" s="1" customFormat="1" ht="34" customHeight="1" spans="1:6">
      <c r="A15" s="11">
        <v>12</v>
      </c>
      <c r="B15" s="12" t="s">
        <v>10</v>
      </c>
      <c r="C15" s="11" t="s">
        <v>9</v>
      </c>
      <c r="D15" s="11" t="str">
        <f>"黎小妹"</f>
        <v>黎小妹</v>
      </c>
      <c r="E15" s="13">
        <v>75.33</v>
      </c>
      <c r="F15" s="14"/>
    </row>
    <row r="16" s="1" customFormat="1" ht="34" customHeight="1" spans="1:6">
      <c r="A16" s="11">
        <v>13</v>
      </c>
      <c r="B16" s="12" t="s">
        <v>10</v>
      </c>
      <c r="C16" s="11" t="s">
        <v>9</v>
      </c>
      <c r="D16" s="11" t="str">
        <f>"符雪儿"</f>
        <v>符雪儿</v>
      </c>
      <c r="E16" s="13">
        <v>73.67</v>
      </c>
      <c r="F16" s="14"/>
    </row>
    <row r="17" s="1" customFormat="1" ht="34" customHeight="1" spans="1:6">
      <c r="A17" s="11">
        <v>14</v>
      </c>
      <c r="B17" s="12" t="s">
        <v>10</v>
      </c>
      <c r="C17" s="11" t="s">
        <v>9</v>
      </c>
      <c r="D17" s="11" t="str">
        <f>"杨雪"</f>
        <v>杨雪</v>
      </c>
      <c r="E17" s="13">
        <v>73.67</v>
      </c>
      <c r="F17" s="14"/>
    </row>
    <row r="18" s="1" customFormat="1" ht="34" customHeight="1" spans="1:6">
      <c r="A18" s="11">
        <v>15</v>
      </c>
      <c r="B18" s="12" t="s">
        <v>10</v>
      </c>
      <c r="C18" s="11" t="s">
        <v>9</v>
      </c>
      <c r="D18" s="11" t="str">
        <f>"王小莉"</f>
        <v>王小莉</v>
      </c>
      <c r="E18" s="13">
        <v>73.33</v>
      </c>
      <c r="F18" s="14"/>
    </row>
    <row r="19" s="1" customFormat="1" ht="34" customHeight="1" spans="1:6">
      <c r="A19" s="11">
        <v>16</v>
      </c>
      <c r="B19" s="12" t="s">
        <v>10</v>
      </c>
      <c r="C19" s="11" t="s">
        <v>9</v>
      </c>
      <c r="D19" s="11" t="str">
        <f>"杨松楠"</f>
        <v>杨松楠</v>
      </c>
      <c r="E19" s="13">
        <v>73</v>
      </c>
      <c r="F19" s="14"/>
    </row>
    <row r="20" s="1" customFormat="1" ht="34" customHeight="1" spans="1:15">
      <c r="A20" s="11">
        <v>17</v>
      </c>
      <c r="B20" s="12" t="s">
        <v>10</v>
      </c>
      <c r="C20" s="11" t="s">
        <v>9</v>
      </c>
      <c r="D20" s="11" t="str">
        <f>"孙倩倩"</f>
        <v>孙倩倩</v>
      </c>
      <c r="E20" s="13">
        <v>72.33</v>
      </c>
      <c r="F20" s="14"/>
      <c r="G20" s="2"/>
      <c r="H20" s="2"/>
      <c r="I20" s="2"/>
      <c r="J20" s="2"/>
      <c r="K20" s="2"/>
      <c r="L20" s="2"/>
      <c r="M20" s="2"/>
      <c r="N20" s="2"/>
      <c r="O20" s="2"/>
    </row>
    <row r="21" s="1" customFormat="1" ht="34" customHeight="1" spans="1:6">
      <c r="A21" s="11">
        <v>18</v>
      </c>
      <c r="B21" s="12" t="s">
        <v>10</v>
      </c>
      <c r="C21" s="11" t="s">
        <v>9</v>
      </c>
      <c r="D21" s="11" t="str">
        <f>"林书娜"</f>
        <v>林书娜</v>
      </c>
      <c r="E21" s="13">
        <v>71.33</v>
      </c>
      <c r="F21" s="14"/>
    </row>
    <row r="22" s="1" customFormat="1" ht="34" customHeight="1" spans="1:6">
      <c r="A22" s="11">
        <v>19</v>
      </c>
      <c r="B22" s="12" t="s">
        <v>10</v>
      </c>
      <c r="C22" s="11" t="s">
        <v>9</v>
      </c>
      <c r="D22" s="11" t="str">
        <f>"麦绍妹"</f>
        <v>麦绍妹</v>
      </c>
      <c r="E22" s="13">
        <v>68</v>
      </c>
      <c r="F22" s="14"/>
    </row>
    <row r="23" s="1" customFormat="1" ht="34" customHeight="1" spans="1:6">
      <c r="A23" s="11">
        <v>20</v>
      </c>
      <c r="B23" s="12" t="s">
        <v>11</v>
      </c>
      <c r="C23" s="11" t="s">
        <v>9</v>
      </c>
      <c r="D23" s="11" t="str">
        <f>"董佳欣"</f>
        <v>董佳欣</v>
      </c>
      <c r="E23" s="13">
        <v>80</v>
      </c>
      <c r="F23" s="14"/>
    </row>
    <row r="24" s="1" customFormat="1" ht="34" customHeight="1" spans="1:6">
      <c r="A24" s="11">
        <v>21</v>
      </c>
      <c r="B24" s="12" t="s">
        <v>11</v>
      </c>
      <c r="C24" s="11" t="s">
        <v>9</v>
      </c>
      <c r="D24" s="11" t="str">
        <f>"林婉妃"</f>
        <v>林婉妃</v>
      </c>
      <c r="E24" s="13">
        <v>76</v>
      </c>
      <c r="F24" s="14"/>
    </row>
    <row r="25" s="1" customFormat="1" ht="34" customHeight="1" spans="1:6">
      <c r="A25" s="11">
        <v>22</v>
      </c>
      <c r="B25" s="12" t="s">
        <v>11</v>
      </c>
      <c r="C25" s="11" t="s">
        <v>9</v>
      </c>
      <c r="D25" s="11" t="str">
        <f>"陈思佳"</f>
        <v>陈思佳</v>
      </c>
      <c r="E25" s="13">
        <v>74.67</v>
      </c>
      <c r="F25" s="14"/>
    </row>
    <row r="26" s="1" customFormat="1" ht="34" customHeight="1" spans="1:6">
      <c r="A26" s="11">
        <v>23</v>
      </c>
      <c r="B26" s="12" t="s">
        <v>11</v>
      </c>
      <c r="C26" s="11" t="s">
        <v>9</v>
      </c>
      <c r="D26" s="11" t="str">
        <f>"王楠"</f>
        <v>王楠</v>
      </c>
      <c r="E26" s="13">
        <v>73.33</v>
      </c>
      <c r="F26" s="14"/>
    </row>
    <row r="27" s="1" customFormat="1" ht="34" customHeight="1" spans="1:6">
      <c r="A27" s="11">
        <v>24</v>
      </c>
      <c r="B27" s="12" t="s">
        <v>11</v>
      </c>
      <c r="C27" s="11" t="s">
        <v>9</v>
      </c>
      <c r="D27" s="11" t="str">
        <f>"邬沛含"</f>
        <v>邬沛含</v>
      </c>
      <c r="E27" s="13">
        <v>71.33</v>
      </c>
      <c r="F27" s="14"/>
    </row>
    <row r="28" s="1" customFormat="1" ht="34" customHeight="1" spans="1:6">
      <c r="A28" s="11">
        <v>25</v>
      </c>
      <c r="B28" s="12" t="s">
        <v>11</v>
      </c>
      <c r="C28" s="11" t="s">
        <v>9</v>
      </c>
      <c r="D28" s="11" t="str">
        <f>"符玉婷"</f>
        <v>符玉婷</v>
      </c>
      <c r="E28" s="13">
        <v>65.67</v>
      </c>
      <c r="F28" s="14"/>
    </row>
    <row r="29" customHeight="1" spans="1:6">
      <c r="A29" s="11">
        <v>26</v>
      </c>
      <c r="B29" s="11" t="s">
        <v>12</v>
      </c>
      <c r="C29" s="11" t="s">
        <v>13</v>
      </c>
      <c r="D29" s="11" t="str">
        <f>"林苗苗"</f>
        <v>林苗苗</v>
      </c>
      <c r="E29" s="15">
        <v>80.33</v>
      </c>
      <c r="F29" s="14"/>
    </row>
    <row r="30" customHeight="1" spans="1:6">
      <c r="A30" s="11">
        <v>27</v>
      </c>
      <c r="B30" s="11" t="s">
        <v>12</v>
      </c>
      <c r="C30" s="11" t="s">
        <v>13</v>
      </c>
      <c r="D30" s="11" t="str">
        <f>"郑利群"</f>
        <v>郑利群</v>
      </c>
      <c r="E30" s="15">
        <v>76</v>
      </c>
      <c r="F30" s="14"/>
    </row>
    <row r="31" customHeight="1" spans="1:6">
      <c r="A31" s="11">
        <v>28</v>
      </c>
      <c r="B31" s="11" t="s">
        <v>12</v>
      </c>
      <c r="C31" s="11" t="s">
        <v>13</v>
      </c>
      <c r="D31" s="11" t="str">
        <f>"任柳洁"</f>
        <v>任柳洁</v>
      </c>
      <c r="E31" s="15">
        <v>72.67</v>
      </c>
      <c r="F31" s="14"/>
    </row>
    <row r="32" customHeight="1" spans="1:6">
      <c r="A32" s="11">
        <v>29</v>
      </c>
      <c r="B32" s="11" t="s">
        <v>12</v>
      </c>
      <c r="C32" s="11" t="s">
        <v>13</v>
      </c>
      <c r="D32" s="11" t="str">
        <f>"黄慧"</f>
        <v>黄慧</v>
      </c>
      <c r="E32" s="15">
        <v>65.67</v>
      </c>
      <c r="F32" s="14"/>
    </row>
    <row r="33" customHeight="1" spans="1:6">
      <c r="A33" s="11">
        <v>30</v>
      </c>
      <c r="B33" s="11" t="s">
        <v>12</v>
      </c>
      <c r="C33" s="11" t="s">
        <v>13</v>
      </c>
      <c r="D33" s="11" t="str">
        <f>"王萍"</f>
        <v>王萍</v>
      </c>
      <c r="E33" s="15">
        <v>65.67</v>
      </c>
      <c r="F33" s="14"/>
    </row>
    <row r="34" customHeight="1" spans="1:6">
      <c r="A34" s="11">
        <v>31</v>
      </c>
      <c r="B34" s="11" t="s">
        <v>12</v>
      </c>
      <c r="C34" s="11" t="s">
        <v>13</v>
      </c>
      <c r="D34" s="11" t="str">
        <f>"董倩"</f>
        <v>董倩</v>
      </c>
      <c r="E34" s="15">
        <v>65.33</v>
      </c>
      <c r="F34" s="14"/>
    </row>
    <row r="35" customHeight="1" spans="1:6">
      <c r="A35" s="11">
        <v>32</v>
      </c>
      <c r="B35" s="11" t="s">
        <v>12</v>
      </c>
      <c r="C35" s="11" t="s">
        <v>13</v>
      </c>
      <c r="D35" s="11" t="str">
        <f>"陈太银"</f>
        <v>陈太银</v>
      </c>
      <c r="E35" s="15"/>
      <c r="F35" s="16" t="s">
        <v>14</v>
      </c>
    </row>
    <row r="36" customHeight="1" spans="1:6">
      <c r="A36" s="11">
        <v>33</v>
      </c>
      <c r="B36" s="12" t="s">
        <v>8</v>
      </c>
      <c r="C36" s="11" t="s">
        <v>15</v>
      </c>
      <c r="D36" s="11" t="str">
        <f>"邓莎"</f>
        <v>邓莎</v>
      </c>
      <c r="E36" s="15">
        <v>81.33</v>
      </c>
      <c r="F36" s="14"/>
    </row>
    <row r="37" customHeight="1" spans="1:6">
      <c r="A37" s="11">
        <v>34</v>
      </c>
      <c r="B37" s="12" t="s">
        <v>8</v>
      </c>
      <c r="C37" s="11" t="s">
        <v>15</v>
      </c>
      <c r="D37" s="11" t="str">
        <f>"李东洋"</f>
        <v>李东洋</v>
      </c>
      <c r="E37" s="15">
        <v>80</v>
      </c>
      <c r="F37" s="14"/>
    </row>
    <row r="38" customHeight="1" spans="1:6">
      <c r="A38" s="11">
        <v>35</v>
      </c>
      <c r="B38" s="12" t="s">
        <v>8</v>
      </c>
      <c r="C38" s="11" t="s">
        <v>15</v>
      </c>
      <c r="D38" s="11" t="str">
        <f>"吕思雨"</f>
        <v>吕思雨</v>
      </c>
      <c r="E38" s="15">
        <v>77.67</v>
      </c>
      <c r="F38" s="14"/>
    </row>
    <row r="39" customHeight="1" spans="1:6">
      <c r="A39" s="11">
        <v>36</v>
      </c>
      <c r="B39" s="12" t="s">
        <v>8</v>
      </c>
      <c r="C39" s="11" t="s">
        <v>15</v>
      </c>
      <c r="D39" s="11" t="str">
        <f>"严星"</f>
        <v>严星</v>
      </c>
      <c r="E39" s="15">
        <v>77.33</v>
      </c>
      <c r="F39" s="14"/>
    </row>
    <row r="40" customHeight="1" spans="1:6">
      <c r="A40" s="11">
        <v>37</v>
      </c>
      <c r="B40" s="12" t="s">
        <v>8</v>
      </c>
      <c r="C40" s="11" t="s">
        <v>15</v>
      </c>
      <c r="D40" s="11" t="str">
        <f>"黎吉逢"</f>
        <v>黎吉逢</v>
      </c>
      <c r="E40" s="17">
        <v>77.33</v>
      </c>
      <c r="F40" s="14"/>
    </row>
    <row r="41" customHeight="1" spans="1:6">
      <c r="A41" s="11">
        <v>38</v>
      </c>
      <c r="B41" s="12" t="s">
        <v>8</v>
      </c>
      <c r="C41" s="11" t="s">
        <v>15</v>
      </c>
      <c r="D41" s="11" t="str">
        <f>"艾慧星"</f>
        <v>艾慧星</v>
      </c>
      <c r="E41" s="15">
        <v>74</v>
      </c>
      <c r="F41" s="14"/>
    </row>
    <row r="42" customHeight="1" spans="1:6">
      <c r="A42" s="11">
        <v>39</v>
      </c>
      <c r="B42" s="12" t="s">
        <v>8</v>
      </c>
      <c r="C42" s="11" t="s">
        <v>15</v>
      </c>
      <c r="D42" s="11" t="str">
        <f>"邢瑶"</f>
        <v>邢瑶</v>
      </c>
      <c r="E42" s="15">
        <v>72</v>
      </c>
      <c r="F42" s="14"/>
    </row>
    <row r="43" customHeight="1" spans="1:6">
      <c r="A43" s="11">
        <v>40</v>
      </c>
      <c r="B43" s="12" t="s">
        <v>8</v>
      </c>
      <c r="C43" s="11" t="s">
        <v>15</v>
      </c>
      <c r="D43" s="11" t="str">
        <f>"许佳佳"</f>
        <v>许佳佳</v>
      </c>
      <c r="E43" s="15">
        <v>70.67</v>
      </c>
      <c r="F43" s="14"/>
    </row>
    <row r="44" customHeight="1" spans="1:6">
      <c r="A44" s="11">
        <v>41</v>
      </c>
      <c r="B44" s="12" t="s">
        <v>8</v>
      </c>
      <c r="C44" s="11" t="s">
        <v>15</v>
      </c>
      <c r="D44" s="11" t="str">
        <f>"陈清菊"</f>
        <v>陈清菊</v>
      </c>
      <c r="E44" s="15">
        <v>70</v>
      </c>
      <c r="F44" s="14"/>
    </row>
    <row r="45" customHeight="1" spans="1:6">
      <c r="A45" s="11">
        <v>42</v>
      </c>
      <c r="B45" s="12" t="s">
        <v>8</v>
      </c>
      <c r="C45" s="11" t="s">
        <v>15</v>
      </c>
      <c r="D45" s="11" t="str">
        <f>"郑亚玉"</f>
        <v>郑亚玉</v>
      </c>
      <c r="E45" s="15">
        <v>68.33</v>
      </c>
      <c r="F45" s="14"/>
    </row>
    <row r="46" customHeight="1" spans="1:6">
      <c r="A46" s="11">
        <v>43</v>
      </c>
      <c r="B46" s="12" t="s">
        <v>8</v>
      </c>
      <c r="C46" s="11" t="s">
        <v>15</v>
      </c>
      <c r="D46" s="11" t="str">
        <f>"文丽莉"</f>
        <v>文丽莉</v>
      </c>
      <c r="E46" s="15">
        <v>49.67</v>
      </c>
      <c r="F46" s="14"/>
    </row>
    <row r="47" customHeight="1" spans="1:6">
      <c r="A47" s="11">
        <v>44</v>
      </c>
      <c r="B47" s="12" t="s">
        <v>8</v>
      </c>
      <c r="C47" s="11" t="s">
        <v>15</v>
      </c>
      <c r="D47" s="11" t="str">
        <f>"黄晶晶"</f>
        <v>黄晶晶</v>
      </c>
      <c r="E47" s="15">
        <v>49.33</v>
      </c>
      <c r="F47" s="14"/>
    </row>
    <row r="48" customHeight="1" spans="1:6">
      <c r="A48" s="11">
        <v>45</v>
      </c>
      <c r="B48" s="12" t="s">
        <v>8</v>
      </c>
      <c r="C48" s="11" t="s">
        <v>15</v>
      </c>
      <c r="D48" s="11" t="str">
        <f>"林炽瑜"</f>
        <v>林炽瑜</v>
      </c>
      <c r="E48" s="15"/>
      <c r="F48" s="15" t="s">
        <v>14</v>
      </c>
    </row>
    <row r="49" customHeight="1" spans="1:6">
      <c r="A49" s="11">
        <v>46</v>
      </c>
      <c r="B49" s="12" t="s">
        <v>8</v>
      </c>
      <c r="C49" s="11" t="s">
        <v>15</v>
      </c>
      <c r="D49" s="11" t="str">
        <f>"江瑶"</f>
        <v>江瑶</v>
      </c>
      <c r="E49" s="15"/>
      <c r="F49" s="15" t="s">
        <v>14</v>
      </c>
    </row>
    <row r="50" customHeight="1" spans="1:6">
      <c r="A50" s="11">
        <v>47</v>
      </c>
      <c r="B50" s="11" t="s">
        <v>10</v>
      </c>
      <c r="C50" s="11" t="s">
        <v>16</v>
      </c>
      <c r="D50" s="11" t="str">
        <f>"冯伟凯"</f>
        <v>冯伟凯</v>
      </c>
      <c r="E50" s="17">
        <v>83</v>
      </c>
      <c r="F50" s="14"/>
    </row>
    <row r="51" customHeight="1" spans="1:6">
      <c r="A51" s="11">
        <v>48</v>
      </c>
      <c r="B51" s="11" t="s">
        <v>10</v>
      </c>
      <c r="C51" s="11" t="s">
        <v>16</v>
      </c>
      <c r="D51" s="11" t="str">
        <f>"陈菊"</f>
        <v>陈菊</v>
      </c>
      <c r="E51" s="17">
        <v>79</v>
      </c>
      <c r="F51" s="14"/>
    </row>
    <row r="52" customHeight="1" spans="1:6">
      <c r="A52" s="11">
        <v>49</v>
      </c>
      <c r="B52" s="11" t="s">
        <v>10</v>
      </c>
      <c r="C52" s="11" t="s">
        <v>16</v>
      </c>
      <c r="D52" s="11" t="str">
        <f>"黎宁宁"</f>
        <v>黎宁宁</v>
      </c>
      <c r="E52" s="17">
        <v>76.67</v>
      </c>
      <c r="F52" s="14"/>
    </row>
    <row r="53" customHeight="1" spans="1:6">
      <c r="A53" s="11">
        <v>50</v>
      </c>
      <c r="B53" s="11" t="s">
        <v>10</v>
      </c>
      <c r="C53" s="11" t="s">
        <v>16</v>
      </c>
      <c r="D53" s="11" t="str">
        <f>"梁伟"</f>
        <v>梁伟</v>
      </c>
      <c r="E53" s="17">
        <v>76</v>
      </c>
      <c r="F53" s="14"/>
    </row>
    <row r="54" customHeight="1" spans="1:6">
      <c r="A54" s="11">
        <v>51</v>
      </c>
      <c r="B54" s="11" t="s">
        <v>10</v>
      </c>
      <c r="C54" s="11" t="s">
        <v>16</v>
      </c>
      <c r="D54" s="11" t="str">
        <f>"罗德存"</f>
        <v>罗德存</v>
      </c>
      <c r="E54" s="17">
        <v>75.33</v>
      </c>
      <c r="F54" s="14"/>
    </row>
    <row r="55" customHeight="1" spans="1:6">
      <c r="A55" s="11">
        <v>52</v>
      </c>
      <c r="B55" s="11" t="s">
        <v>10</v>
      </c>
      <c r="C55" s="11" t="s">
        <v>16</v>
      </c>
      <c r="D55" s="11" t="str">
        <f>"高政花"</f>
        <v>高政花</v>
      </c>
      <c r="E55" s="17">
        <v>74.33</v>
      </c>
      <c r="F55" s="14"/>
    </row>
    <row r="56" customHeight="1" spans="1:6">
      <c r="A56" s="11">
        <v>53</v>
      </c>
      <c r="B56" s="11" t="s">
        <v>10</v>
      </c>
      <c r="C56" s="11" t="s">
        <v>16</v>
      </c>
      <c r="D56" s="11" t="str">
        <f>"梁艳"</f>
        <v>梁艳</v>
      </c>
      <c r="E56" s="17">
        <v>73.67</v>
      </c>
      <c r="F56" s="14"/>
    </row>
    <row r="57" customHeight="1" spans="1:6">
      <c r="A57" s="11">
        <v>54</v>
      </c>
      <c r="B57" s="11" t="s">
        <v>10</v>
      </c>
      <c r="C57" s="11" t="s">
        <v>16</v>
      </c>
      <c r="D57" s="11" t="str">
        <f>"梁秀晶"</f>
        <v>梁秀晶</v>
      </c>
      <c r="E57" s="17">
        <v>73.33</v>
      </c>
      <c r="F57" s="14"/>
    </row>
    <row r="58" customHeight="1" spans="1:6">
      <c r="A58" s="11">
        <v>55</v>
      </c>
      <c r="B58" s="11" t="s">
        <v>10</v>
      </c>
      <c r="C58" s="11" t="s">
        <v>16</v>
      </c>
      <c r="D58" s="11" t="str">
        <f>"宋坤阳"</f>
        <v>宋坤阳</v>
      </c>
      <c r="E58" s="17">
        <v>72.33</v>
      </c>
      <c r="F58" s="14"/>
    </row>
    <row r="59" customHeight="1" spans="1:6">
      <c r="A59" s="11">
        <v>56</v>
      </c>
      <c r="B59" s="11" t="s">
        <v>10</v>
      </c>
      <c r="C59" s="11" t="s">
        <v>16</v>
      </c>
      <c r="D59" s="11" t="str">
        <f>"林小琴"</f>
        <v>林小琴</v>
      </c>
      <c r="E59" s="17">
        <v>72</v>
      </c>
      <c r="F59" s="14"/>
    </row>
    <row r="60" customHeight="1" spans="1:6">
      <c r="A60" s="11">
        <v>57</v>
      </c>
      <c r="B60" s="11" t="s">
        <v>10</v>
      </c>
      <c r="C60" s="11" t="s">
        <v>16</v>
      </c>
      <c r="D60" s="11" t="str">
        <f>"董威"</f>
        <v>董威</v>
      </c>
      <c r="E60" s="17">
        <v>71</v>
      </c>
      <c r="F60" s="14"/>
    </row>
    <row r="61" customHeight="1" spans="1:6">
      <c r="A61" s="11">
        <v>58</v>
      </c>
      <c r="B61" s="11" t="s">
        <v>10</v>
      </c>
      <c r="C61" s="11" t="s">
        <v>16</v>
      </c>
      <c r="D61" s="11" t="str">
        <f>"冯小蓓"</f>
        <v>冯小蓓</v>
      </c>
      <c r="E61" s="17">
        <v>70.67</v>
      </c>
      <c r="F61" s="14"/>
    </row>
    <row r="62" customHeight="1" spans="1:6">
      <c r="A62" s="11">
        <v>59</v>
      </c>
      <c r="B62" s="11" t="s">
        <v>10</v>
      </c>
      <c r="C62" s="11" t="s">
        <v>16</v>
      </c>
      <c r="D62" s="11" t="str">
        <f>"吴高燕"</f>
        <v>吴高燕</v>
      </c>
      <c r="E62" s="17">
        <v>70.67</v>
      </c>
      <c r="F62" s="14"/>
    </row>
    <row r="63" customHeight="1" spans="1:6">
      <c r="A63" s="11">
        <v>60</v>
      </c>
      <c r="B63" s="11" t="s">
        <v>10</v>
      </c>
      <c r="C63" s="11" t="s">
        <v>16</v>
      </c>
      <c r="D63" s="11" t="str">
        <f>"王坤"</f>
        <v>王坤</v>
      </c>
      <c r="E63" s="17">
        <v>70.33</v>
      </c>
      <c r="F63" s="14"/>
    </row>
    <row r="64" customHeight="1" spans="1:6">
      <c r="A64" s="11">
        <v>61</v>
      </c>
      <c r="B64" s="11" t="s">
        <v>10</v>
      </c>
      <c r="C64" s="11" t="s">
        <v>16</v>
      </c>
      <c r="D64" s="11" t="str">
        <f>"吴春香"</f>
        <v>吴春香</v>
      </c>
      <c r="E64" s="17">
        <v>69.67</v>
      </c>
      <c r="F64" s="14"/>
    </row>
    <row r="65" customHeight="1" spans="1:6">
      <c r="A65" s="11">
        <v>62</v>
      </c>
      <c r="B65" s="11" t="s">
        <v>10</v>
      </c>
      <c r="C65" s="11" t="s">
        <v>16</v>
      </c>
      <c r="D65" s="11" t="str">
        <f>"莫位珠"</f>
        <v>莫位珠</v>
      </c>
      <c r="E65" s="17">
        <v>68</v>
      </c>
      <c r="F65" s="14"/>
    </row>
    <row r="66" customHeight="1" spans="1:6">
      <c r="A66" s="11">
        <v>63</v>
      </c>
      <c r="B66" s="11" t="s">
        <v>10</v>
      </c>
      <c r="C66" s="11" t="s">
        <v>16</v>
      </c>
      <c r="D66" s="11" t="str">
        <f>"刘琼花"</f>
        <v>刘琼花</v>
      </c>
      <c r="E66" s="17">
        <v>66.67</v>
      </c>
      <c r="F66" s="14"/>
    </row>
    <row r="67" customHeight="1" spans="1:6">
      <c r="A67" s="11">
        <v>64</v>
      </c>
      <c r="B67" s="11" t="s">
        <v>10</v>
      </c>
      <c r="C67" s="11" t="s">
        <v>16</v>
      </c>
      <c r="D67" s="11" t="str">
        <f>"陈美伶"</f>
        <v>陈美伶</v>
      </c>
      <c r="E67" s="17">
        <v>66.33</v>
      </c>
      <c r="F67" s="14"/>
    </row>
  </sheetData>
  <mergeCells count="2">
    <mergeCell ref="A1:F1"/>
    <mergeCell ref="A2:F2"/>
  </mergeCells>
  <printOptions horizontalCentered="1"/>
  <pageMargins left="0.0388888888888889" right="0.0388888888888889" top="0.196527777777778" bottom="0.0388888888888889" header="0.196527777777778" footer="0.0784722222222222"/>
  <pageSetup paperSize="9" scale="6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2025-06-07T06:08:10Z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1A79720CDB614A9DB24DD23E321B7F3E_13</vt:lpwstr>
  </property>
  <property fmtid="{D5CDD505-2E9C-101B-9397-08002B2CF9AE}" pid="3" name="KSOProductBuildVer">
    <vt:lpwstr>2052-12.1.0.21171</vt:lpwstr>
  </property>
</Properties>
</file>