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2021-2022年" sheetId="13" r:id="rId13"/>
    <sheet name="Sheet2" sheetId="14" state="hidden" r:id="rId14"/>
    <sheet name="附表 2-3（2021年） (2)" sheetId="15" state="hidden" r:id="rId15"/>
    <sheet name="附表 3-2" sheetId="16" state="hidden" r:id="rId16"/>
    <sheet name="附表 2-3（2022年）-育才区" sheetId="17" state="hidden" r:id="rId17"/>
    <sheet name="2022年资金安排调整过程-天涯区" sheetId="18" state="hidden" r:id="rId18"/>
    <sheet name="附表 2-3（2021年）-崖州区)" sheetId="19" state="hidden" r:id="rId19"/>
    <sheet name="附表 2-3（2021年）-育才区" sheetId="20" state="hidden" r:id="rId20"/>
  </sheet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7" hidden="1">'2022年资金安排调整过程-天涯区'!$A$9:$K$45</definedName>
    <definedName name="_xlnm._FilterDatabase" localSheetId="19" hidden="1">'附表 2-3（2021年）-育才区'!$A$8:$K$29</definedName>
    <definedName name="_xlnm._FilterDatabase" localSheetId="12" hidden="1">'2021-2022年'!$A$5:$Z$45</definedName>
    <definedName name="到户类资产" localSheetId="10">'附表 3-1 （2022年）'!$C$7:$C$12</definedName>
    <definedName name="到户类资产" localSheetId="15">'附表 3-2'!$C$6:$C$11</definedName>
    <definedName name="到户类资产" localSheetId="11">'附表 3-2 （2022年）'!$C$7:$C$12</definedName>
    <definedName name="到户类资产" localSheetId="12">'2021-2022年'!#REF!</definedName>
    <definedName name="到户类资产" localSheetId="6">'附表 3-2（2021年）'!$C$7:$C$13</definedName>
    <definedName name="到户类资产">'附表 3-1（2021年）'!$C$7:$C$13</definedName>
    <definedName name="公益性资产" localSheetId="10">'附表 3-1 （2022年）'!$A$7:$A$80</definedName>
    <definedName name="公益性资产" localSheetId="15">'附表 3-2'!$A$6:$A$14</definedName>
    <definedName name="公益性资产" localSheetId="11">'附表 3-2 （2022年）'!$A$7:$A$80</definedName>
    <definedName name="公益性资产" localSheetId="12">'2021-2022年'!#REF!</definedName>
    <definedName name="公益性资产" localSheetId="6">'附表 3-2（2021年）'!$A$7:$A$67</definedName>
    <definedName name="公益性资产">'附表 3-1（2021年）'!$A$7:$A$67</definedName>
    <definedName name="经营性资产" localSheetId="10">'附表 3-1 （2022年）'!$B$7:$B$14</definedName>
    <definedName name="经营性资产" localSheetId="15">'附表 3-2'!$B$6:$B$13</definedName>
    <definedName name="经营性资产" localSheetId="11">'附表 3-2 （2022年）'!$B$7:$B$14</definedName>
    <definedName name="经营性资产" localSheetId="12">'2021-2022年'!#REF!</definedName>
    <definedName name="经营性资产" localSheetId="6">'附表 3-2（2021年）'!$B$7:$B$15</definedName>
    <definedName name="经营性资产">'附表 3-1（2021年）'!$B$7:$B$15</definedName>
    <definedName name="项目大类" localSheetId="10">'附表 3-1 （2022年）'!$A$6:$C$6</definedName>
    <definedName name="项目大类" localSheetId="15">'附表 3-2'!$A$5:$C$5</definedName>
    <definedName name="项目大类" localSheetId="11">'附表 3-2 （2022年）'!$A$6:$C$6</definedName>
    <definedName name="项目大类" localSheetId="12">'2021-2022年'!#REF!</definedName>
    <definedName name="项目大类" localSheetId="6">'附表 3-2（2021年）'!$A$6:$C$6</definedName>
    <definedName name="项目大类">'附表 3-1（2021年）'!$A$6:$C$6</definedName>
  </definedNames>
  <calcPr calcId="144525"/>
</workbook>
</file>

<file path=xl/comments1.xml><?xml version="1.0" encoding="utf-8"?>
<comments xmlns="http://schemas.openxmlformats.org/spreadsheetml/2006/main">
  <authors>
    <author>ASUS</author>
  </authors>
  <commentList>
    <comment ref="J10" authorId="0">
      <text>
        <r>
          <rPr>
            <sz val="9"/>
            <rFont val="宋体"/>
            <charset val="134"/>
          </rPr>
          <t>ASUS:
青田村委会村道提升改造工程调整至本项目</t>
        </r>
      </text>
    </comment>
    <comment ref="G11" authorId="0">
      <text>
        <r>
          <rPr>
            <sz val="9"/>
            <rFont val="宋体"/>
            <charset val="134"/>
          </rPr>
          <t>ASUS:
缺少2021年区级省级和市级资金分配文件</t>
        </r>
      </text>
    </comment>
    <comment ref="G12" authorId="0">
      <text>
        <r>
          <rPr>
            <sz val="9"/>
            <rFont val="宋体"/>
            <charset val="134"/>
          </rPr>
          <t>ASUS:
缺少2021年区级省级第二批200万资金分配文件</t>
        </r>
      </text>
    </comment>
    <comment ref="J16" authorId="0">
      <text>
        <r>
          <rPr>
            <sz val="9"/>
            <rFont val="宋体"/>
            <charset val="134"/>
          </rPr>
          <t>ASUS:
原就业项目调整12万元至本项目</t>
        </r>
      </text>
    </comment>
    <comment ref="F17" authorId="0">
      <text>
        <r>
          <rPr>
            <sz val="9"/>
            <rFont val="宋体"/>
            <charset val="134"/>
          </rPr>
          <t>ASUS:
三亚市天涯区贫困村立新等三个村委会涵洞改建工程、天涯区肉鸽基地附属道路工程项目资金全部调整至本项目</t>
        </r>
      </text>
    </comment>
    <comment ref="I20" authorId="0">
      <text>
        <r>
          <rPr>
            <sz val="9"/>
            <rFont val="宋体"/>
            <charset val="134"/>
          </rPr>
          <t>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rFont val="宋体"/>
            <charset val="134"/>
          </rPr>
          <t xml:space="preserve">ASUS:少数民族发展任务
</t>
        </r>
      </text>
    </comment>
    <comment ref="B88" authorId="0">
      <text>
        <r>
          <rPr>
            <sz val="9"/>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rFont val="宋体"/>
            <charset val="134"/>
          </rPr>
          <t>ASUS:
缺少资金文</t>
        </r>
      </text>
    </comment>
  </commentList>
</comments>
</file>

<file path=xl/comments3.xml><?xml version="1.0" encoding="utf-8"?>
<comments xmlns="http://schemas.openxmlformats.org/spreadsheetml/2006/main">
  <authors>
    <author>ASUS</author>
  </authors>
  <commentList>
    <comment ref="U16" authorId="0">
      <text>
        <r>
          <rPr>
            <sz val="9"/>
            <rFont val="宋体"/>
            <charset val="134"/>
          </rPr>
          <t>ASUS:
葡萄项目调整过来</t>
        </r>
      </text>
    </comment>
    <comment ref="U17" authorId="0">
      <text>
        <r>
          <rPr>
            <sz val="9"/>
            <rFont val="宋体"/>
            <charset val="134"/>
          </rPr>
          <t>ASUS:
葡萄项目调整过来</t>
        </r>
      </text>
    </comment>
    <comment ref="Z32" authorId="0">
      <text>
        <r>
          <rPr>
            <sz val="9"/>
            <rFont val="宋体"/>
            <charset val="134"/>
          </rPr>
          <t>ASUS:
妙林田洋六乡主干渠市级4.72万元</t>
        </r>
      </text>
    </comment>
    <comment ref="T40" authorId="0">
      <text>
        <r>
          <rPr>
            <sz val="9"/>
            <rFont val="宋体"/>
            <charset val="134"/>
          </rPr>
          <t>ASUS:
扎文小组道路养护省级级24万+干沟一至三吉省级级93万+南岛中学市级63万</t>
        </r>
      </text>
    </comment>
    <comment ref="T41" authorId="0">
      <text>
        <r>
          <rPr>
            <sz val="9"/>
            <rFont val="宋体"/>
            <charset val="134"/>
          </rPr>
          <t>ASUS:
南岛中学市级55万+六罗小组市级17万</t>
        </r>
      </text>
    </comment>
    <comment ref="U41" authorId="0">
      <text>
        <r>
          <rPr>
            <sz val="9"/>
            <rFont val="宋体"/>
            <charset val="134"/>
          </rPr>
          <t>ASUS:
南岛中学市级55万+六罗小组市级17万</t>
        </r>
      </text>
    </comment>
    <comment ref="T42" authorId="0">
      <text>
        <r>
          <rPr>
            <sz val="9"/>
            <rFont val="宋体"/>
            <charset val="134"/>
          </rPr>
          <t>ASUS:
六罗小组道路省级35万+市级14万+扎文钢架市级40万</t>
        </r>
      </text>
    </comment>
    <comment ref="U42" authorId="0">
      <text>
        <r>
          <rPr>
            <sz val="9"/>
            <rFont val="宋体"/>
            <charset val="134"/>
          </rPr>
          <t>ASUS:
六罗小组道路省级35万+市级14万+扎文钢架市级40万</t>
        </r>
      </text>
    </comment>
    <comment ref="Z42" authorId="0">
      <text>
        <r>
          <rPr>
            <sz val="9"/>
            <rFont val="宋体"/>
            <charset val="134"/>
          </rPr>
          <t>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rFont val="宋体"/>
            <charset val="134"/>
          </rPr>
          <t xml:space="preserve">ASUS:少数民族发展任务
</t>
        </r>
      </text>
    </comment>
    <comment ref="B24" authorId="0">
      <text>
        <r>
          <rPr>
            <sz val="9"/>
            <rFont val="宋体"/>
            <charset val="134"/>
          </rPr>
          <t xml:space="preserve">ASUS:
少数民族发展任务
</t>
        </r>
      </text>
    </comment>
  </commentList>
</comments>
</file>

<file path=xl/sharedStrings.xml><?xml version="1.0" encoding="utf-8"?>
<sst xmlns="http://schemas.openxmlformats.org/spreadsheetml/2006/main" count="8103" uniqueCount="1048">
  <si>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</si>
  <si>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</si>
  <si>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</si>
  <si>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</si>
  <si>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</si>
  <si>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</si>
  <si>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</si>
  <si>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</si>
  <si>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</si>
  <si>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</si>
  <si>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</si>
  <si>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</si>
  <si>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</si>
  <si>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</si>
  <si>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</si>
  <si>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</si>
  <si>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</si>
  <si>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</si>
  <si>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</si>
  <si>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</si>
  <si>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</si>
  <si>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</si>
  <si>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</si>
  <si>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</si>
  <si>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</si>
  <si>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</si>
  <si>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</si>
  <si>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</si>
  <si>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</si>
  <si>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</si>
  <si>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</si>
  <si>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</si>
  <si>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</si>
  <si>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</si>
  <si>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</si>
  <si>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</si>
  <si>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</si>
  <si>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</si>
  <si>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</si>
  <si>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</si>
  <si>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</si>
  <si>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</si>
  <si>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</si>
  <si>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</si>
  <si>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</si>
  <si>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</si>
  <si>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</si>
  <si>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</si>
  <si>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</si>
  <si>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</si>
  <si>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</si>
  <si>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</si>
  <si>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</si>
  <si>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</si>
  <si>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</si>
  <si>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</si>
  <si>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</si>
  <si>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</si>
  <si>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</si>
  <si>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</si>
  <si>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</si>
  <si>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</si>
  <si>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</si>
  <si>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</si>
  <si>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</si>
  <si>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</si>
  <si>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</si>
  <si>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</si>
  <si>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</si>
  <si>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</si>
  <si>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</si>
  <si>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</si>
  <si>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</si>
  <si>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</si>
  <si>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</si>
  <si>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</si>
  <si>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</si>
  <si>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indexed="8"/>
        <rFont val="宋体"/>
        <charset val="134"/>
      </rPr>
      <t xml:space="preserve">备注：1.本表由会第三方填写，和户外核查（户外过程同步完成附件3-1）
   </t>
    </r>
    <r>
      <rPr>
        <sz val="11"/>
        <color indexed="10"/>
        <rFont val="宋体"/>
        <charset val="134"/>
      </rPr>
      <t xml:space="preserve">  2.项目建设完成情况：1.在建，2.竣工验收，3.审计结算，</t>
    </r>
    <r>
      <rPr>
        <sz val="11"/>
        <color indexed="8"/>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</si>
  <si>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</si>
  <si>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</si>
  <si>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</si>
  <si>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</si>
  <si>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</si>
  <si>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</si>
  <si>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</si>
  <si>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</si>
  <si>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</si>
  <si>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</si>
  <si>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</si>
  <si>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</si>
  <si>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</si>
  <si>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</si>
  <si>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</si>
  <si>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</si>
  <si>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</si>
  <si>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</si>
  <si>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</si>
  <si>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</si>
  <si>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</si>
  <si>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</si>
  <si>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</si>
  <si>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</si>
  <si>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</si>
  <si>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</si>
  <si>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</si>
  <si>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</si>
  <si>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</si>
  <si>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</si>
  <si>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</si>
  <si>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</si>
  <si>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</si>
  <si>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</si>
  <si>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</si>
  <si>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</si>
  <si>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</si>
  <si>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</si>
  <si>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</si>
  <si>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</si>
  <si>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</si>
  <si>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</si>
  <si>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</si>
  <si>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</si>
  <si>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</si>
  <si>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</si>
  <si>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</si>
  <si>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</si>
  <si>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</si>
  <si>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</si>
  <si>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</si>
  <si>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</si>
  <si>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</si>
  <si>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</si>
  <si>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</si>
  <si>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</si>
  <si>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</si>
  <si>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</si>
  <si>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</si>
  <si>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</si>
  <si>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</si>
  <si>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</si>
  <si>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</si>
  <si>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</si>
  <si>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</si>
  <si>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</si>
  <si>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</si>
  <si>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</si>
  <si>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</si>
  <si>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</si>
  <si>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</si>
  <si>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</si>
  <si>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</si>
  <si>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</si>
  <si>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</si>
  <si>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</si>
  <si>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</si>
  <si>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</si>
  <si>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</si>
  <si>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</si>
  <si>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</si>
  <si>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</si>
  <si>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</si>
  <si>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</si>
  <si>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</si>
  <si>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</si>
  <si>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</si>
  <si>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</si>
  <si>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</si>
  <si>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</si>
  <si>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</si>
  <si>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</si>
  <si>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</si>
  <si>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</si>
  <si>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</si>
  <si>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</si>
  <si>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</si>
  <si>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</si>
  <si>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</si>
  <si>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</si>
  <si>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</si>
  <si>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</si>
  <si>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</si>
  <si>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</si>
  <si>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</si>
  <si>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</si>
  <si>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</si>
  <si>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</si>
  <si>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</si>
  <si>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</si>
  <si>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</si>
  <si>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</si>
  <si>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</si>
  <si>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</si>
  <si>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</si>
  <si>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</si>
  <si>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</si>
  <si>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</si>
  <si>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</si>
  <si>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</si>
  <si>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</si>
  <si>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</si>
  <si>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</si>
  <si>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</si>
  <si>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</si>
  <si>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</si>
  <si>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</si>
  <si>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</si>
  <si>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</si>
  <si>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</si>
  <si>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</si>
  <si>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</si>
  <si>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</si>
  <si>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</si>
  <si>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</si>
  <si>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</si>
  <si>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</si>
  <si>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</si>
  <si>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</si>
  <si>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</si>
  <si>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</si>
  <si>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</si>
  <si>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</si>
  <si>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</si>
  <si>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</si>
  <si>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</si>
  <si>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</si>
  <si>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</si>
  <si>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</si>
  <si>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</si>
  <si>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</si>
  <si>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</si>
  <si>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</si>
  <si>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</si>
  <si>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</si>
  <si>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</si>
  <si>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</si>
  <si>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</si>
  <si>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</si>
  <si>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</si>
  <si>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</si>
  <si>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</si>
  <si>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</si>
  <si>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</si>
  <si>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</si>
  <si>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</si>
  <si>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</si>
  <si>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</si>
  <si>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</si>
  <si>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</si>
  <si>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</si>
  <si>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</si>
  <si>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</si>
  <si>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</si>
  <si>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</si>
  <si>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</si>
  <si>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</si>
  <si>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</si>
  <si>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</si>
  <si>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</si>
  <si>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</si>
  <si>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</si>
  <si>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</si>
  <si>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</si>
  <si>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</si>
  <si>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</si>
  <si>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</si>
  <si>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</si>
  <si>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</si>
  <si>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</si>
  <si>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</si>
  <si>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</si>
  <si>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</si>
  <si>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</si>
  <si>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</si>
  <si>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</si>
  <si>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</si>
  <si>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</si>
  <si>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</si>
  <si>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</si>
  <si>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</si>
  <si>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</si>
  <si>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</si>
  <si>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</si>
  <si>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</si>
  <si>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</si>
  <si>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</si>
  <si>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</si>
  <si>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</si>
  <si>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</si>
  <si>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</si>
  <si>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</si>
  <si>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</si>
  <si>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</si>
  <si>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</si>
  <si>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</si>
  <si>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</si>
  <si>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</si>
  <si>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</si>
  <si>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</si>
  <si>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</si>
  <si>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</si>
  <si>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</si>
  <si>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</si>
  <si>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</si>
  <si>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</si>
  <si>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</si>
  <si>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</si>
  <si>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</si>
  <si>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</si>
  <si>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</si>
  <si>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</si>
  <si>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</si>
  <si>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</si>
  <si>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</si>
  <si>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</si>
  <si>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</si>
  <si>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</si>
  <si>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</si>
  <si>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</si>
  <si>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</si>
  <si>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</si>
  <si>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</si>
  <si>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</si>
  <si>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</si>
  <si>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</si>
  <si>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</si>
  <si>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</si>
  <si>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</si>
  <si>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</si>
  <si>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</si>
  <si>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</si>
  <si>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</si>
  <si>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</si>
  <si>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</si>
  <si>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</si>
  <si>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</si>
  <si>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</si>
  <si>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</si>
  <si>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</si>
  <si>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</si>
  <si>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</si>
  <si>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</si>
  <si>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</si>
  <si>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</si>
  <si>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</si>
  <si>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</si>
  <si>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</si>
  <si>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</si>
  <si>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</si>
  <si>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</si>
  <si>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</si>
  <si>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</si>
  <si>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</si>
  <si>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</si>
  <si>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</si>
  <si>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</si>
  <si>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</si>
  <si>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</si>
  <si>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</si>
  <si>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</si>
  <si>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</si>
  <si>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</si>
  <si>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</si>
  <si>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</si>
  <si>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</si>
  <si>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</si>
  <si>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</si>
  <si>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</si>
  <si>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</si>
  <si>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</si>
  <si>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</si>
  <si>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</si>
  <si>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</si>
  <si>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</si>
  <si>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</si>
  <si>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</si>
  <si>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</si>
  <si>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</si>
  <si>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</si>
  <si>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</si>
  <si>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</si>
  <si>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</si>
  <si>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</si>
  <si>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</si>
  <si>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</si>
  <si>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</si>
  <si>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</si>
  <si>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</si>
  <si>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</si>
  <si>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</si>
  <si>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</si>
  <si>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</si>
  <si>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</si>
  <si>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</si>
  <si>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</si>
  <si>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</si>
  <si>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</si>
  <si>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</si>
  <si>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</si>
  <si>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</si>
  <si>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</si>
  <si>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</si>
  <si>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</si>
  <si>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</si>
  <si>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</si>
  <si>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</si>
  <si>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</si>
  <si>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</si>
  <si>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</si>
  <si>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</si>
  <si>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</si>
  <si>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</si>
  <si>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</si>
  <si>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</si>
  <si>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</si>
  <si>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</si>
  <si>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</si>
  <si>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</si>
  <si>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</si>
  <si>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</si>
  <si>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</si>
  <si>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</si>
  <si>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</si>
  <si>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</si>
  <si>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</si>
  <si>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</si>
  <si>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</si>
  <si>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</si>
  <si>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</si>
  <si>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</si>
  <si>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</si>
  <si>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</si>
  <si>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</si>
  <si>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</si>
  <si>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</si>
  <si>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</si>
  <si>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</si>
  <si>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</si>
  <si>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</si>
  <si>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</si>
  <si>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</si>
  <si>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</si>
  <si>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</si>
  <si>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</si>
  <si>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</si>
  <si>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</si>
  <si>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</si>
  <si>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</si>
  <si>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</si>
  <si>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</si>
  <si>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</si>
  <si>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</si>
  <si>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</si>
  <si>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</si>
  <si>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</si>
  <si>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</si>
  <si>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</si>
  <si>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</si>
  <si>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</si>
  <si>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</si>
  <si>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</si>
  <si>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</si>
  <si>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</si>
  <si>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</si>
  <si>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</si>
  <si>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</si>
  <si>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</si>
  <si>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</si>
  <si>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</si>
  <si>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</si>
  <si>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</si>
  <si>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</si>
  <si>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</si>
  <si>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</si>
  <si>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</si>
  <si>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</si>
  <si>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</si>
  <si>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</si>
  <si>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</si>
  <si>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</si>
  <si>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</si>
  <si>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</si>
  <si>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</si>
  <si>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</si>
  <si>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</si>
  <si>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</si>
  <si>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</si>
  <si>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</si>
  <si>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</si>
  <si>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</si>
  <si>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</si>
  <si>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</si>
  <si>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</si>
  <si>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</si>
  <si>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</si>
  <si>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</si>
  <si>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</si>
  <si>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</si>
  <si>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</si>
  <si>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</si>
  <si>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</si>
  <si>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</si>
  <si>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</si>
  <si>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</si>
  <si>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</si>
  <si>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</si>
  <si>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</si>
  <si>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</si>
  <si>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</si>
  <si>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</si>
  <si>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</si>
  <si>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</si>
  <si>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</si>
  <si>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</si>
  <si>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</si>
  <si>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</si>
  <si>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</si>
  <si>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</si>
  <si>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</si>
  <si>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</si>
  <si>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</si>
  <si>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</si>
  <si>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</si>
  <si>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</si>
  <si>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</si>
  <si>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</si>
  <si>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</si>
  <si>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</si>
  <si>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</si>
  <si>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</si>
  <si>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</si>
  <si>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</si>
  <si>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</si>
  <si>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</si>
  <si>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</si>
  <si>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</si>
  <si>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</si>
  <si>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</si>
  <si>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</si>
  <si>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</si>
  <si>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</si>
  <si>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</si>
  <si>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</si>
  <si>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</si>
  <si>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</si>
  <si>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</si>
  <si>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</si>
  <si>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</si>
  <si>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</si>
  <si>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</si>
  <si>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</si>
  <si>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</si>
  <si>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</si>
  <si>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</si>
  <si>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</si>
  <si>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</si>
  <si>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</si>
  <si>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</si>
  <si>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</si>
  <si>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</si>
  <si>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</si>
  <si>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</si>
  <si>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</si>
  <si>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</si>
  <si>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</si>
  <si>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</si>
  <si>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</si>
  <si>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</si>
  <si>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</si>
  <si>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</si>
  <si>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</si>
  <si>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</si>
  <si>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</si>
  <si>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</si>
  <si>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</si>
  <si>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</si>
  <si>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</si>
  <si>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</si>
  <si>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</si>
  <si>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</si>
  <si>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</si>
  <si>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</si>
  <si>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</si>
  <si>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</si>
  <si>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</si>
  <si>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</si>
  <si>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</si>
  <si>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</si>
  <si>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</si>
  <si>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</si>
  <si>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</si>
  <si>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</si>
  <si>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</si>
  <si>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</si>
  <si>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</si>
  <si>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</si>
  <si>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</si>
  <si>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</si>
  <si>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</si>
  <si>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</si>
  <si>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</si>
  <si>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</si>
  <si>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</si>
  <si>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indexed="8"/>
        <rFont val="宋体"/>
        <charset val="134"/>
      </rPr>
      <t>说明：</t>
    </r>
    <r>
      <rPr>
        <b/>
        <sz val="11"/>
        <color indexed="8"/>
        <rFont val="宋体"/>
        <charset val="134"/>
      </rPr>
      <t>1.资产名称</t>
    </r>
    <r>
      <rPr>
        <sz val="11"/>
        <color indexed="8"/>
        <rFont val="宋体"/>
        <charset val="134"/>
      </rPr>
      <t>：</t>
    </r>
    <r>
      <rPr>
        <sz val="11"/>
        <rFont val="宋体"/>
        <charset val="134"/>
      </rPr>
      <t>尽可能简短、形象表达资产，如：生猪、黄牛、黑山羊、进村道路、到户道路、猪（牛、养）舍、xx公司股权、专项应收款、货币资金等</t>
    </r>
    <r>
      <rPr>
        <sz val="11"/>
        <color indexed="8"/>
        <rFont val="宋体"/>
        <charset val="134"/>
      </rPr>
      <t xml:space="preserve">
     </t>
    </r>
    <r>
      <rPr>
        <b/>
        <sz val="11"/>
        <color indexed="8"/>
        <rFont val="宋体"/>
        <charset val="134"/>
      </rPr>
      <t>2.资产存量</t>
    </r>
    <r>
      <rPr>
        <sz val="11"/>
        <color indexed="8"/>
        <rFont val="宋体"/>
        <charset val="134"/>
      </rPr>
      <t>：单位统一填写，长度“公里”、家禽“只”、家畜“头”、土地面积“亩”建筑面积“平方米”路灯“支”生产设备“套”“个”等等
     3.</t>
    </r>
    <r>
      <rPr>
        <b/>
        <sz val="11"/>
        <color indexed="8"/>
        <rFont val="宋体"/>
        <charset val="134"/>
      </rPr>
      <t>序号</t>
    </r>
    <r>
      <rPr>
        <sz val="11"/>
        <color indexed="8"/>
        <rFont val="宋体"/>
        <charset val="134"/>
      </rPr>
      <t>和“</t>
    </r>
    <r>
      <rPr>
        <b/>
        <sz val="11"/>
        <color indexed="8"/>
        <rFont val="宋体"/>
        <charset val="134"/>
      </rPr>
      <t>形成资产项目名称”</t>
    </r>
    <r>
      <rPr>
        <sz val="11"/>
        <color indexed="8"/>
        <rFont val="宋体"/>
        <charset val="134"/>
      </rPr>
      <t>与附表2-3保持一致，同一项目形成的多个资产的，“形成资产项目名称”不重复，单元格合一，多个资产的资金情况，如果能分清的对应资产填写，如无法分清，合并单元格填写
     4.</t>
    </r>
    <r>
      <rPr>
        <b/>
        <sz val="11"/>
        <color indexed="8"/>
        <rFont val="宋体"/>
        <charset val="134"/>
      </rPr>
      <t>资产编号</t>
    </r>
    <r>
      <rPr>
        <sz val="11"/>
        <color indexed="8"/>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indexed="8"/>
        <rFont val="宋体"/>
        <charset val="134"/>
      </rPr>
      <t>资产运营方式</t>
    </r>
    <r>
      <rPr>
        <sz val="11"/>
        <color indexed="8"/>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indexed="8"/>
        <rFont val="宋体"/>
        <charset val="134"/>
      </rPr>
      <t>管护方式：</t>
    </r>
    <r>
      <rPr>
        <sz val="11"/>
        <color indexed="8"/>
        <rFont val="宋体"/>
        <charset val="134"/>
      </rPr>
      <t>经营性：1.运营主体自行管护、2.第三方代管；公益性：3.公益岗管护、4.购买第三方服务、5.主管部门直接管护；到户类：6.贫困户自行管理
     7</t>
    </r>
    <r>
      <rPr>
        <b/>
        <sz val="11"/>
        <color indexed="8"/>
        <rFont val="宋体"/>
        <charset val="134"/>
      </rPr>
      <t>.处置方式</t>
    </r>
    <r>
      <rPr>
        <sz val="11"/>
        <color indexed="8"/>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indexed="8"/>
        <rFont val="宋体"/>
        <charset val="134"/>
      </rPr>
      <t>本表需分解到村委会</t>
    </r>
    <r>
      <rPr>
        <sz val="11"/>
        <color indexed="8"/>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</si>
  <si>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</si>
  <si>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</si>
  <si>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</si>
  <si>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</si>
  <si>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</si>
  <si>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</si>
  <si>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</si>
  <si>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</si>
  <si>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</si>
  <si>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</si>
  <si>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</si>
  <si>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</si>
  <si>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</si>
  <si>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</si>
  <si>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</si>
  <si>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</si>
  <si>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</si>
  <si>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</si>
  <si>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</si>
  <si>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</si>
  <si>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</si>
  <si>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</si>
  <si>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</si>
  <si>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</si>
  <si>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</si>
  <si>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</si>
  <si>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</si>
  <si>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</si>
  <si>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</si>
  <si>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</si>
  <si>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</si>
  <si>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</si>
  <si>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</si>
  <si>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</si>
  <si>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</si>
  <si>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</si>
  <si>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</si>
  <si>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</si>
  <si>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</si>
  <si>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</si>
  <si>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</si>
  <si>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</si>
  <si>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</si>
  <si>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</si>
  <si>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</si>
  <si>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</si>
  <si>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</si>
  <si>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</si>
  <si>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</si>
  <si>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</si>
  <si>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</si>
  <si>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</si>
  <si>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</si>
  <si>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</si>
  <si>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</si>
  <si>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</si>
  <si>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</si>
  <si>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</si>
  <si>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</si>
  <si>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</si>
  <si>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</si>
  <si>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</si>
  <si>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</si>
  <si>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</si>
  <si>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</si>
  <si>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</si>
  <si>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</si>
  <si>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</si>
  <si>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</si>
  <si>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</si>
  <si>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</si>
  <si>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</si>
  <si>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</si>
  <si>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</si>
  <si>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</si>
  <si>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</si>
  <si>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</si>
  <si>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</si>
  <si>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</si>
  <si>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</si>
  <si>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</si>
  <si>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</si>
  <si>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</si>
  <si>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</si>
  <si>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</si>
  <si>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</si>
  <si>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</si>
  <si>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</si>
  <si>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</si>
  <si>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</si>
  <si>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</si>
  <si>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</si>
  <si>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</si>
  <si>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</si>
  <si>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</si>
  <si>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</si>
  <si>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</si>
  <si>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</si>
  <si>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</si>
  <si>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</si>
  <si>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</si>
  <si>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</si>
  <si>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</si>
  <si>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</si>
  <si>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</si>
  <si>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</si>
  <si>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</si>
  <si>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</si>
  <si>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</si>
  <si>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</si>
  <si>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</si>
  <si>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</si>
  <si>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</si>
  <si>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</si>
  <si>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</si>
  <si>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</si>
  <si>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</si>
  <si>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</si>
  <si>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</si>
  <si>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</si>
  <si>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</si>
  <si>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</si>
  <si>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</si>
  <si>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</si>
  <si>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</si>
  <si>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</si>
  <si>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</si>
  <si>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</si>
  <si>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</si>
  <si>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</si>
  <si>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</si>
  <si>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</si>
  <si>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</si>
  <si>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</si>
  <si>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</si>
  <si>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</si>
  <si>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</si>
  <si>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</si>
  <si>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</si>
  <si>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</si>
  <si>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</si>
  <si>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</si>
  <si>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</si>
  <si>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</si>
  <si>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</si>
  <si>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</si>
  <si>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</si>
  <si>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</si>
  <si>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</si>
  <si>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</si>
  <si>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</si>
  <si>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</si>
  <si>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</si>
  <si>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</si>
  <si>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</si>
  <si>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</si>
  <si>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</si>
  <si>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</si>
  <si>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</si>
  <si>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</si>
  <si>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</si>
  <si>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</si>
  <si>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</si>
  <si>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</si>
  <si>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</si>
  <si>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</si>
  <si>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</si>
  <si>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</si>
  <si>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</si>
  <si>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</si>
  <si>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</si>
  <si>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</si>
  <si>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</si>
  <si>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</si>
  <si>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</si>
  <si>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</si>
  <si>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</si>
  <si>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</si>
  <si>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</si>
  <si>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</si>
  <si>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</si>
  <si>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</si>
  <si>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</si>
  <si>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</si>
  <si>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</si>
  <si>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</si>
  <si>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</si>
  <si>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</si>
  <si>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</si>
  <si>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</si>
  <si>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</si>
  <si>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</si>
  <si>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</si>
  <si>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</si>
  <si>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</si>
  <si>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</si>
  <si>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</si>
  <si>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</si>
  <si>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</si>
  <si>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</si>
  <si>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</si>
  <si>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</si>
  <si>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</si>
  <si>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</si>
  <si>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</si>
  <si>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</si>
  <si>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</si>
  <si>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</si>
  <si>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</si>
  <si>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</si>
  <si>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</si>
  <si>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</si>
  <si>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</si>
  <si>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</si>
  <si>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</si>
  <si>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</si>
  <si>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</si>
  <si>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</si>
  <si>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</si>
  <si>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</si>
  <si>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</si>
  <si>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</si>
  <si>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</si>
  <si>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</si>
  <si>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</si>
  <si>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</si>
  <si>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</si>
  <si>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</si>
  <si>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</si>
  <si>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</si>
  <si>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</si>
  <si>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</si>
  <si>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</si>
  <si>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</si>
  <si>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</si>
  <si>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</si>
  <si>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</si>
  <si>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</si>
  <si>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</si>
  <si>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</si>
  <si>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</si>
  <si>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</si>
  <si>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</si>
  <si>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</si>
  <si>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</si>
  <si>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</si>
  <si>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</si>
  <si>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</si>
  <si>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</si>
  <si>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</si>
  <si>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</si>
  <si>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</si>
  <si>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</si>
  <si>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</si>
  <si>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</si>
  <si>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</si>
  <si>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</si>
  <si>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</si>
  <si>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</si>
  <si>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</si>
  <si>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</si>
  <si>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</si>
  <si>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</si>
  <si>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</si>
  <si>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</si>
  <si>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</si>
  <si>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</si>
  <si>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</si>
  <si>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</si>
  <si>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</si>
  <si>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</si>
  <si>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</si>
  <si>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</si>
  <si>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</si>
  <si>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</si>
  <si>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</si>
  <si>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</si>
  <si>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</si>
  <si>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</si>
  <si>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</si>
  <si>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</si>
  <si>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</si>
  <si>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</si>
  <si>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</si>
  <si>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</si>
  <si>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</si>
  <si>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</si>
  <si>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</si>
  <si>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</si>
  <si>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</si>
  <si>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</si>
  <si>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</si>
  <si>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</si>
  <si>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</si>
  <si>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</si>
  <si>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</si>
  <si>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</si>
  <si>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</si>
  <si>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</si>
  <si>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</si>
  <si>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</si>
  <si>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</si>
  <si>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</si>
  <si>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</si>
  <si>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</si>
  <si>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</si>
  <si>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</si>
  <si>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</si>
  <si>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</si>
  <si>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</si>
  <si>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</si>
  <si>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</si>
  <si>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</si>
  <si>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</si>
  <si>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</si>
  <si>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</si>
  <si>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</si>
  <si>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</si>
  <si>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</si>
  <si>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</si>
  <si>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</si>
  <si>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</si>
  <si>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</si>
  <si>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</si>
  <si>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</si>
  <si>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</si>
  <si>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</si>
  <si>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</si>
  <si>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</si>
  <si>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</si>
  <si>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</si>
  <si>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</si>
  <si>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</si>
  <si>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</si>
  <si>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</si>
  <si>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</si>
  <si>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</si>
  <si>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</si>
  <si>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</si>
  <si>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</si>
  <si>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</si>
  <si>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</si>
  <si>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</si>
  <si>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</si>
  <si>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</si>
  <si>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</si>
  <si>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</si>
  <si>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</si>
  <si>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</si>
  <si>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</si>
  <si>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</si>
  <si>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</si>
  <si>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</si>
  <si>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</si>
  <si>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</si>
  <si>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</si>
  <si>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</si>
  <si>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</si>
  <si>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</si>
  <si>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</si>
  <si>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</si>
  <si>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</si>
  <si>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</si>
  <si>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</si>
  <si>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</si>
  <si>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</si>
  <si>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</si>
  <si>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三亚市天涯区2021-2022年度衔接资金项目资产台账</t>
  </si>
  <si>
    <t>填表人：天涯区乡村振兴局</t>
  </si>
  <si>
    <t>填表时间：2023.9.22</t>
  </si>
  <si>
    <t>项目年度</t>
  </si>
  <si>
    <t>资产所有者名称</t>
  </si>
  <si>
    <t>固定资产-三亚市天涯区肉鸽养殖场基础配套设施</t>
  </si>
  <si>
    <t>24栋鸽舍及配套用房、室外排水及照明工程和绿化工程</t>
  </si>
  <si>
    <t>2020-34-J-01</t>
  </si>
  <si>
    <t>抱前村13.52%、抱龙村12.04%、台楼村14.12%、立新村12.77%、扎南村12.19%、文门村4.36%、华丽村4.49%、过岭村4.49%、黑土村4.32%、布甫村4.79%、红塘村4.45%、塔岭村4.21%、梅村村4.25%</t>
  </si>
  <si>
    <t>三亚市天涯区乡联投资发展有限公司</t>
  </si>
  <si>
    <t>11.62亩养鸡场，单栋长 96 米，宽 13 米的鸡舍，智能一体化鸡舍和智能有机肥发酵一体机及配套附属设施。</t>
  </si>
  <si>
    <t>抱前村17.50%、台楼村20.93%、抱龙村15.20%、扎南村13.62%、立新村13.84%、布甫村2.72%、过岭村1.93%、黑土村1.34%、红塘村1.63%、华丽村1.89%、塔岭村1.08%、文门村1.40%、梅村村1.18%、槟榔村1.26%、妙林村1.16%、水蛟村1.06%、桶井村1.20%、羊栏村1.06%</t>
  </si>
  <si>
    <t>三亚市天涯区梅村村</t>
  </si>
  <si>
    <t>1007891.62元</t>
  </si>
  <si>
    <t>3120对种鸽</t>
  </si>
  <si>
    <t>4台东方红拖拉机LX904、2台农夫履带拖拉机NF-902、9台久保田收割机4LZ-5D8、6台秸秆粉碎还田机1JH-165、2台多利卡清障车</t>
  </si>
  <si>
    <t>债权（三亚希联农业发展有限公司，年收益率6%，合作8年，第四年返还本金，每年返还250万元，返还5年）</t>
  </si>
  <si>
    <t>2020-38-G-01</t>
  </si>
  <si>
    <t>三亚市天涯区抱前、抱龙村委会</t>
  </si>
  <si>
    <t>固定资产-三亚市天涯区高峰片区农村道路</t>
  </si>
  <si>
    <t>2020-37-G-01</t>
  </si>
  <si>
    <t>说明：1.资产名称：尽可能简短、形象表达资产，如：生猪、黄牛、黑山羊、进村道路、到户道路、猪（牛、养）舍、xx公司股权、专项应收款、货币资金等
     2.资产存量：单位统一填写，长度“公里”、家禽“只”、家畜“头”、土地面积“亩”建筑面积“平方米”路灯“支”生产设备“套”“个”等等
     3.序号和“形成资产项目名称”与附表2-3保持一致，同一项目形成的多个资产的，“形成资产项目名称”不重复，单元格合一，多个资产的资金情况，如果能分清的对应资产填写，如无法分清，合并单元格填写
     4.资产编号：可按形成该扶贫项目资产“实施年度—扶贫项目台账中项目编号—资产类别编号—扶贫项目形成资产个数”的顺序，统一填写。如，扶贫项目2018年实施，项目编号为5，资产类别为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5.资产运营方式：1.贫困户自营（到户固定资产或生物性资产）2.合作经营（指通过“合作社+贫困户”“公司+贫困户”“公司+合作社+农户”“公司+基地+农户”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6.管护方式：经营性：1.运营主体自行管护、2.第三方代管；公益性：3.公益岗管护、4.购买第三方服务、5.主管部门直接管护；到户类：6.贫困户自行管理
     7.处置方式：1.变卖、2.拍卖、3.转让、4.报废、5.其他；无处置填“-”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9.产业到村项目和基础设施资产数据由第三方提供，各镇汇总上报；本表需分解到村委会。</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</si>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</sst>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 numFmtId="178" formatCode="_ * #,##0_ ;_ * \-#,##0_ ;_ * &quot;-&quot;??_ ;_ @_ "/>
  </numFmts>
  <fonts count="50">
    <font>
      <sz val="11"/>
      <color indexed="8"/>
      <name val="宋体"/>
      <charset val="134"/>
    </font>
    <font>
      <b/>
      <sz val="11"/>
      <color indexed="8"/>
      <name val="宋体"/>
      <charset val="134"/>
    </font>
    <font>
      <b/>
      <sz val="14"/>
      <color indexed="8"/>
      <name val="仿宋_GB2312"/>
      <charset val="134"/>
    </font>
    <font>
      <b/>
      <sz val="16"/>
      <name val="宋体"/>
      <charset val="134"/>
    </font>
    <font>
      <sz val="9"/>
      <name val="等线"/>
      <charset val="134"/>
    </font>
    <font>
      <b/>
      <sz val="9"/>
      <color indexed="8"/>
      <name val="宋体"/>
      <charset val="134"/>
    </font>
    <font>
      <b/>
      <sz val="9"/>
      <name val="宋体"/>
      <charset val="134"/>
    </font>
    <font>
      <sz val="9"/>
      <color indexed="8"/>
      <name val="宋体"/>
      <charset val="134"/>
    </font>
    <font>
      <sz val="11"/>
      <color indexed="8"/>
      <name val="仿宋_GB2312"/>
      <charset val="134"/>
    </font>
    <font>
      <b/>
      <sz val="9"/>
      <name val="等线"/>
      <charset val="134"/>
    </font>
    <font>
      <sz val="9"/>
      <color indexed="8"/>
      <name val="等线"/>
      <charset val="134"/>
    </font>
    <font>
      <sz val="9"/>
      <name val="宋体"/>
      <charset val="134"/>
    </font>
    <font>
      <sz val="12"/>
      <name val="仿宋_GB2312"/>
      <charset val="134"/>
    </font>
    <font>
      <sz val="9"/>
      <name val="仿宋_GB2312"/>
      <charset val="134"/>
    </font>
    <font>
      <b/>
      <sz val="12"/>
      <name val="等线"/>
      <charset val="134"/>
    </font>
    <font>
      <sz val="12"/>
      <name val="等线"/>
      <charset val="134"/>
    </font>
    <font>
      <sz val="9"/>
      <color indexed="0"/>
      <name val="宋体"/>
      <charset val="134"/>
    </font>
    <font>
      <b/>
      <sz val="11"/>
      <name val="宋体"/>
      <charset val="134"/>
    </font>
    <font>
      <sz val="9"/>
      <color indexed="10"/>
      <name val="宋体"/>
      <charset val="134"/>
    </font>
    <font>
      <sz val="9"/>
      <color indexed="10"/>
      <name val="等线"/>
      <charset val="134"/>
    </font>
    <font>
      <sz val="10"/>
      <name val="新宋体"/>
      <charset val="134"/>
    </font>
    <font>
      <sz val="10"/>
      <name val="华文仿宋"/>
      <charset val="134"/>
    </font>
    <font>
      <sz val="11"/>
      <name val="宋体"/>
      <charset val="134"/>
    </font>
    <font>
      <sz val="10"/>
      <color indexed="8"/>
      <name val="宋体"/>
      <charset val="134"/>
    </font>
    <font>
      <sz val="10"/>
      <name val="宋体"/>
      <charset val="134"/>
    </font>
    <font>
      <b/>
      <sz val="10"/>
      <name val="宋体"/>
      <charset val="134"/>
    </font>
    <font>
      <sz val="14"/>
      <color indexed="8"/>
      <name val="仿宋_GB2312"/>
      <charset val="134"/>
    </font>
    <font>
      <sz val="11"/>
      <color theme="1"/>
      <name val="宋体"/>
      <charset val="0"/>
      <scheme val="minor"/>
    </font>
    <font>
      <sz val="12"/>
      <name val="宋体"/>
      <charset val="134"/>
    </font>
    <font>
      <sz val="11"/>
      <color theme="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indexed="10"/>
      <name val="宋体"/>
      <charset val="134"/>
    </font>
    <font>
      <sz val="9"/>
      <name val="宋体"/>
      <charset val="134"/>
    </font>
  </fonts>
  <fills count="35">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7" fillId="11" borderId="0" applyNumberFormat="0" applyBorder="0" applyAlignment="0" applyProtection="0">
      <alignment vertical="center"/>
    </xf>
    <xf numFmtId="0" fontId="34" fillId="17" borderId="3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7" borderId="0" applyNumberFormat="0" applyBorder="0" applyAlignment="0" applyProtection="0">
      <alignment vertical="center"/>
    </xf>
    <xf numFmtId="0" fontId="32" fillId="14"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22" borderId="34" applyNumberFormat="0" applyFont="0" applyAlignment="0" applyProtection="0">
      <alignment vertical="center"/>
    </xf>
    <xf numFmtId="0" fontId="29" fillId="21"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31" applyNumberFormat="0" applyFill="0" applyAlignment="0" applyProtection="0">
      <alignment vertical="center"/>
    </xf>
    <xf numFmtId="0" fontId="31" fillId="0" borderId="31" applyNumberFormat="0" applyFill="0" applyAlignment="0" applyProtection="0">
      <alignment vertical="center"/>
    </xf>
    <xf numFmtId="0" fontId="29" fillId="19" borderId="0" applyNumberFormat="0" applyBorder="0" applyAlignment="0" applyProtection="0">
      <alignment vertical="center"/>
    </xf>
    <xf numFmtId="0" fontId="35" fillId="0" borderId="33" applyNumberFormat="0" applyFill="0" applyAlignment="0" applyProtection="0">
      <alignment vertical="center"/>
    </xf>
    <xf numFmtId="0" fontId="29" fillId="18" borderId="0" applyNumberFormat="0" applyBorder="0" applyAlignment="0" applyProtection="0">
      <alignment vertical="center"/>
    </xf>
    <xf numFmtId="0" fontId="42" fillId="24" borderId="35" applyNumberFormat="0" applyAlignment="0" applyProtection="0">
      <alignment vertical="center"/>
    </xf>
    <xf numFmtId="0" fontId="43" fillId="24" borderId="32" applyNumberFormat="0" applyAlignment="0" applyProtection="0">
      <alignment vertical="center"/>
    </xf>
    <xf numFmtId="0" fontId="44" fillId="27" borderId="36" applyNumberFormat="0" applyAlignment="0" applyProtection="0">
      <alignment vertical="center"/>
    </xf>
    <xf numFmtId="0" fontId="27" fillId="29" borderId="0" applyNumberFormat="0" applyBorder="0" applyAlignment="0" applyProtection="0">
      <alignment vertical="center"/>
    </xf>
    <xf numFmtId="0" fontId="29" fillId="32" borderId="0" applyNumberFormat="0" applyBorder="0" applyAlignment="0" applyProtection="0">
      <alignment vertical="center"/>
    </xf>
    <xf numFmtId="0" fontId="46" fillId="0" borderId="37" applyNumberFormat="0" applyFill="0" applyAlignment="0" applyProtection="0">
      <alignment vertical="center"/>
    </xf>
    <xf numFmtId="0" fontId="47" fillId="0" borderId="38" applyNumberFormat="0" applyFill="0" applyAlignment="0" applyProtection="0">
      <alignment vertical="center"/>
    </xf>
    <xf numFmtId="0" fontId="45" fillId="28" borderId="0" applyNumberFormat="0" applyBorder="0" applyAlignment="0" applyProtection="0">
      <alignment vertical="center"/>
    </xf>
    <xf numFmtId="0" fontId="33" fillId="16" borderId="0" applyNumberFormat="0" applyBorder="0" applyAlignment="0" applyProtection="0">
      <alignment vertical="center"/>
    </xf>
    <xf numFmtId="0" fontId="27" fillId="10" borderId="0" applyNumberFormat="0" applyBorder="0" applyAlignment="0" applyProtection="0">
      <alignment vertical="center"/>
    </xf>
    <xf numFmtId="0" fontId="29" fillId="23"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12" borderId="0" applyNumberFormat="0" applyBorder="0" applyAlignment="0" applyProtection="0">
      <alignment vertical="center"/>
    </xf>
    <xf numFmtId="0" fontId="29" fillId="31" borderId="0" applyNumberFormat="0" applyBorder="0" applyAlignment="0" applyProtection="0">
      <alignment vertical="center"/>
    </xf>
    <xf numFmtId="0" fontId="27" fillId="8" borderId="0" applyNumberFormat="0" applyBorder="0" applyAlignment="0" applyProtection="0">
      <alignment vertical="center"/>
    </xf>
    <xf numFmtId="0" fontId="27" fillId="5" borderId="0" applyNumberFormat="0" applyBorder="0" applyAlignment="0" applyProtection="0">
      <alignment vertical="center"/>
    </xf>
    <xf numFmtId="0" fontId="29" fillId="30" borderId="0" applyNumberFormat="0" applyBorder="0" applyAlignment="0" applyProtection="0">
      <alignment vertical="center"/>
    </xf>
    <xf numFmtId="0" fontId="27" fillId="4"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7" fillId="13" borderId="0" applyNumberFormat="0" applyBorder="0" applyAlignment="0" applyProtection="0">
      <alignment vertical="center"/>
    </xf>
    <xf numFmtId="0" fontId="29" fillId="15" borderId="0" applyNumberFormat="0" applyBorder="0" applyAlignment="0" applyProtection="0">
      <alignment vertical="center"/>
    </xf>
    <xf numFmtId="43" fontId="0" fillId="0" borderId="0" applyFont="0" applyFill="0" applyBorder="0" applyAlignment="0" applyProtection="0">
      <alignment vertical="center"/>
    </xf>
  </cellStyleXfs>
  <cellXfs count="185">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0"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8" fillId="0" borderId="0" xfId="0" applyFont="1">
      <alignmen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7" xfId="0" applyFont="1" applyBorder="1" applyAlignment="1">
      <alignment horizontal="center" vertical="center" wrapText="1"/>
    </xf>
    <xf numFmtId="0" fontId="9" fillId="0" borderId="5" xfId="0" applyFont="1" applyBorder="1" applyAlignment="1">
      <alignment horizontal="center" vertical="center" wrapText="1"/>
    </xf>
    <xf numFmtId="176" fontId="7"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wrapText="1"/>
    </xf>
    <xf numFmtId="43" fontId="5" fillId="3" borderId="4" xfId="0" applyNumberFormat="1" applyFont="1" applyFill="1" applyBorder="1" applyAlignment="1">
      <alignment horizontal="center" vertical="center" wrapText="1"/>
    </xf>
    <xf numFmtId="10" fontId="0" fillId="0" borderId="0" xfId="11" applyNumberFormat="1" applyFont="1">
      <alignment vertical="center"/>
    </xf>
    <xf numFmtId="2" fontId="0"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0" fontId="12" fillId="0" borderId="0" xfId="0" applyFont="1">
      <alignment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center" vertical="center" wrapText="1"/>
    </xf>
    <xf numFmtId="0" fontId="12" fillId="0" borderId="8" xfId="0" applyFont="1" applyBorder="1" applyAlignment="1">
      <alignment horizontal="left" vertical="center" wrapText="1"/>
    </xf>
    <xf numFmtId="0" fontId="12"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vertical="center" wrapText="1"/>
    </xf>
    <xf numFmtId="0" fontId="11" fillId="0" borderId="9" xfId="0" applyFont="1" applyBorder="1" applyAlignment="1">
      <alignment horizontal="left" vertical="center" wrapText="1"/>
    </xf>
    <xf numFmtId="0" fontId="13" fillId="0" borderId="0" xfId="0" applyFont="1" applyAlignment="1">
      <alignment horizontal="left" vertical="center"/>
    </xf>
    <xf numFmtId="0" fontId="14" fillId="0" borderId="6" xfId="0" applyFont="1" applyBorder="1" applyAlignment="1">
      <alignment horizontal="center" vertical="center" wrapText="1"/>
    </xf>
    <xf numFmtId="0" fontId="14" fillId="0" borderId="1" xfId="0" applyFont="1" applyBorder="1" applyAlignment="1">
      <alignment vertical="center" wrapText="1"/>
    </xf>
    <xf numFmtId="43" fontId="15" fillId="0" borderId="4" xfId="0" applyNumberFormat="1" applyFont="1" applyFill="1" applyBorder="1" applyAlignment="1">
      <alignment horizontal="center" vertical="center" wrapText="1"/>
    </xf>
    <xf numFmtId="43" fontId="15" fillId="0" borderId="4" xfId="49" applyFont="1" applyFill="1" applyBorder="1" applyAlignment="1">
      <alignment horizontal="center" vertical="center" wrapText="1"/>
    </xf>
    <xf numFmtId="0" fontId="12"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9"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4" xfId="0" applyFont="1" applyBorder="1" applyAlignment="1">
      <alignment vertical="center" wrapText="1"/>
    </xf>
    <xf numFmtId="0" fontId="7"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1" fillId="0" borderId="4" xfId="0" applyFont="1" applyBorder="1" applyAlignment="1">
      <alignment horizontal="left" vertical="center" wrapText="1"/>
    </xf>
    <xf numFmtId="176" fontId="11" fillId="0" borderId="4" xfId="0" applyNumberFormat="1" applyFont="1" applyBorder="1" applyAlignment="1">
      <alignment horizontal="left" vertical="center" wrapText="1"/>
    </xf>
    <xf numFmtId="43" fontId="10" fillId="0" borderId="4" xfId="8" applyFont="1" applyFill="1" applyBorder="1" applyAlignment="1">
      <alignment horizontal="center" vertical="center" wrapText="1"/>
    </xf>
    <xf numFmtId="43" fontId="7" fillId="0" borderId="4" xfId="8" applyFont="1" applyFill="1" applyBorder="1" applyAlignment="1">
      <alignment horizontal="center" vertical="center" wrapText="1"/>
    </xf>
    <xf numFmtId="43" fontId="10" fillId="0" borderId="4" xfId="8" applyFont="1" applyFill="1" applyBorder="1" applyAlignment="1">
      <alignment horizontal="left" vertical="center" wrapText="1"/>
    </xf>
    <xf numFmtId="43" fontId="10" fillId="0" borderId="4" xfId="0" applyNumberFormat="1" applyFont="1" applyBorder="1" applyAlignment="1">
      <alignment horizontal="center" vertical="center" wrapText="1"/>
    </xf>
    <xf numFmtId="43" fontId="10" fillId="0" borderId="4" xfId="0" applyNumberFormat="1" applyFont="1" applyBorder="1" applyAlignment="1">
      <alignment horizontal="left" vertical="center" wrapText="1"/>
    </xf>
    <xf numFmtId="43" fontId="10" fillId="0" borderId="1"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43" fontId="8" fillId="0" borderId="0" xfId="8" applyFont="1" applyFill="1">
      <alignment vertical="center"/>
    </xf>
    <xf numFmtId="43" fontId="9" fillId="0" borderId="0" xfId="8" applyFont="1" applyFill="1" applyAlignment="1">
      <alignment horizontal="center" vertical="center" wrapText="1"/>
    </xf>
    <xf numFmtId="43" fontId="9" fillId="0" borderId="4" xfId="8" applyFont="1" applyFill="1" applyBorder="1" applyAlignment="1">
      <alignment horizontal="center" vertical="center" wrapText="1"/>
    </xf>
    <xf numFmtId="43" fontId="10" fillId="0" borderId="7" xfId="8" applyFont="1" applyFill="1" applyBorder="1" applyAlignment="1">
      <alignment horizontal="center" vertical="center" wrapText="1"/>
    </xf>
    <xf numFmtId="43" fontId="16" fillId="0" borderId="4" xfId="0" applyNumberFormat="1" applyFont="1" applyBorder="1" applyAlignment="1">
      <alignment horizontal="center" vertical="center" wrapText="1"/>
    </xf>
    <xf numFmtId="43" fontId="10" fillId="0" borderId="7" xfId="8" applyFont="1" applyFill="1" applyBorder="1" applyAlignment="1">
      <alignment horizontal="left" vertical="center" wrapText="1"/>
    </xf>
    <xf numFmtId="0" fontId="10" fillId="0" borderId="7" xfId="0" applyFont="1" applyBorder="1" applyAlignment="1">
      <alignment horizontal="left" vertical="center" wrapText="1"/>
    </xf>
    <xf numFmtId="43" fontId="10" fillId="0" borderId="1" xfId="8" applyFont="1" applyFill="1" applyBorder="1" applyAlignment="1">
      <alignment horizontal="center" vertical="center" wrapText="1"/>
    </xf>
    <xf numFmtId="43" fontId="7" fillId="0" borderId="7" xfId="8" applyFont="1" applyFill="1" applyBorder="1" applyAlignment="1">
      <alignment horizontal="center" vertical="center" wrapText="1"/>
    </xf>
    <xf numFmtId="0" fontId="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xf>
    <xf numFmtId="0" fontId="7" fillId="0" borderId="4" xfId="0" applyFont="1" applyBorder="1">
      <alignment vertical="center"/>
    </xf>
    <xf numFmtId="43" fontId="11" fillId="0" borderId="4" xfId="8"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7" fillId="0" borderId="4" xfId="0" applyFont="1" applyBorder="1" applyAlignment="1">
      <alignment horizontal="left" vertical="center"/>
    </xf>
    <xf numFmtId="0" fontId="0"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18" fillId="0" borderId="4" xfId="0" applyFont="1" applyBorder="1" applyAlignment="1">
      <alignment horizontal="center" vertical="center" wrapText="1"/>
    </xf>
    <xf numFmtId="43" fontId="18" fillId="0" borderId="4" xfId="8" applyFont="1" applyFill="1" applyBorder="1" applyAlignment="1">
      <alignment horizontal="center" vertical="center" wrapText="1"/>
    </xf>
    <xf numFmtId="0" fontId="19"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vertical="center"/>
    </xf>
    <xf numFmtId="0" fontId="20" fillId="0" borderId="4" xfId="0" applyFont="1" applyBorder="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wrapText="1"/>
    </xf>
    <xf numFmtId="177" fontId="7" fillId="0" borderId="4" xfId="8" applyNumberFormat="1" applyFont="1" applyFill="1" applyBorder="1" applyAlignment="1">
      <alignment horizontal="left" vertical="center" wrapText="1"/>
    </xf>
    <xf numFmtId="43" fontId="7" fillId="0" borderId="1" xfId="8" applyFont="1" applyFill="1" applyBorder="1" applyAlignment="1">
      <alignment vertical="center" wrapText="1"/>
    </xf>
    <xf numFmtId="4" fontId="7" fillId="0" borderId="4" xfId="0" applyNumberFormat="1" applyFont="1" applyBorder="1" applyAlignment="1">
      <alignment horizontal="center" vertical="center" wrapText="1"/>
    </xf>
    <xf numFmtId="0" fontId="0" fillId="0" borderId="4" xfId="0" applyFont="1" applyBorder="1">
      <alignment vertical="center"/>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21" fillId="0" borderId="8" xfId="8" applyFont="1" applyFill="1" applyBorder="1" applyAlignment="1">
      <alignment vertical="center" wrapText="1"/>
    </xf>
    <xf numFmtId="43" fontId="21" fillId="0" borderId="10" xfId="8" applyFont="1" applyFill="1" applyBorder="1" applyAlignment="1">
      <alignment vertical="center" wrapText="1"/>
    </xf>
    <xf numFmtId="0" fontId="0" fillId="0" borderId="0" xfId="0"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5"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Alignment="1">
      <alignment horizontal="left" vertical="center" wrapText="1"/>
    </xf>
    <xf numFmtId="0" fontId="23" fillId="0" borderId="0" xfId="0" applyFont="1">
      <alignment vertical="center"/>
    </xf>
    <xf numFmtId="0" fontId="5" fillId="0" borderId="0" xfId="0" applyFo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26" fillId="0" borderId="0" xfId="0" applyFont="1" applyAlignment="1">
      <alignment horizontal="left"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178"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177"/>
      <c r="J1" s="178"/>
      <c r="K1" s="178"/>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166" customFormat="1" ht="30" customHeight="1" spans="1:35">
      <c r="A3" s="168" t="s">
        <v>2</v>
      </c>
      <c r="B3" s="168" t="s">
        <v>3</v>
      </c>
      <c r="C3" s="169" t="s">
        <v>4</v>
      </c>
      <c r="D3" s="170" t="s">
        <v>5</v>
      </c>
      <c r="E3" s="171"/>
      <c r="F3" s="171"/>
      <c r="G3" s="171"/>
      <c r="H3" s="172"/>
      <c r="I3" s="170" t="s">
        <v>6</v>
      </c>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2"/>
    </row>
    <row r="4" s="166" customFormat="1" ht="30" customHeight="1" spans="1:35">
      <c r="A4" s="173"/>
      <c r="B4" s="173"/>
      <c r="C4" s="174"/>
      <c r="D4" s="174" t="s">
        <v>7</v>
      </c>
      <c r="E4" s="174" t="s">
        <v>8</v>
      </c>
      <c r="F4" s="174" t="s">
        <v>9</v>
      </c>
      <c r="G4" s="174" t="s">
        <v>10</v>
      </c>
      <c r="H4" s="174" t="s">
        <v>11</v>
      </c>
      <c r="I4" s="174" t="s">
        <v>12</v>
      </c>
      <c r="J4" s="179" t="s">
        <v>13</v>
      </c>
      <c r="K4" s="180"/>
      <c r="L4" s="179" t="s">
        <v>14</v>
      </c>
      <c r="M4" s="180"/>
      <c r="N4" s="179" t="s">
        <v>15</v>
      </c>
      <c r="O4" s="180"/>
      <c r="P4" s="179" t="s">
        <v>16</v>
      </c>
      <c r="Q4" s="180"/>
      <c r="R4" s="179" t="s">
        <v>17</v>
      </c>
      <c r="S4" s="180"/>
      <c r="T4" s="179" t="s">
        <v>18</v>
      </c>
      <c r="U4" s="180"/>
      <c r="V4" s="179" t="s">
        <v>19</v>
      </c>
      <c r="W4" s="180"/>
      <c r="X4" s="179" t="s">
        <v>20</v>
      </c>
      <c r="Y4" s="180"/>
      <c r="Z4" s="179" t="s">
        <v>21</v>
      </c>
      <c r="AA4" s="180"/>
      <c r="AB4" s="179" t="s">
        <v>22</v>
      </c>
      <c r="AC4" s="180"/>
      <c r="AD4" s="179" t="s">
        <v>23</v>
      </c>
      <c r="AE4" s="180"/>
      <c r="AF4" s="179" t="s">
        <v>24</v>
      </c>
      <c r="AG4" s="180"/>
      <c r="AH4" s="179" t="s">
        <v>25</v>
      </c>
      <c r="AI4" s="180"/>
    </row>
    <row r="5" s="166" customFormat="1" ht="30" customHeight="1" spans="1:35">
      <c r="A5" s="175"/>
      <c r="B5" s="175"/>
      <c r="C5" s="176"/>
      <c r="D5" s="175"/>
      <c r="E5" s="176"/>
      <c r="F5" s="176"/>
      <c r="G5" s="176"/>
      <c r="H5" s="176"/>
      <c r="I5" s="175"/>
      <c r="J5" s="181" t="s">
        <v>26</v>
      </c>
      <c r="K5" s="181" t="s">
        <v>27</v>
      </c>
      <c r="L5" s="181" t="s">
        <v>26</v>
      </c>
      <c r="M5" s="181" t="s">
        <v>27</v>
      </c>
      <c r="N5" s="181" t="s">
        <v>26</v>
      </c>
      <c r="O5" s="181" t="s">
        <v>27</v>
      </c>
      <c r="P5" s="181" t="s">
        <v>26</v>
      </c>
      <c r="Q5" s="181" t="s">
        <v>27</v>
      </c>
      <c r="R5" s="181" t="s">
        <v>26</v>
      </c>
      <c r="S5" s="181" t="s">
        <v>27</v>
      </c>
      <c r="T5" s="181" t="s">
        <v>26</v>
      </c>
      <c r="U5" s="181" t="s">
        <v>27</v>
      </c>
      <c r="V5" s="181" t="s">
        <v>26</v>
      </c>
      <c r="W5" s="181" t="s">
        <v>27</v>
      </c>
      <c r="X5" s="181" t="s">
        <v>26</v>
      </c>
      <c r="Y5" s="181" t="s">
        <v>27</v>
      </c>
      <c r="Z5" s="181" t="s">
        <v>26</v>
      </c>
      <c r="AA5" s="181" t="s">
        <v>27</v>
      </c>
      <c r="AB5" s="181" t="s">
        <v>26</v>
      </c>
      <c r="AC5" s="181" t="s">
        <v>27</v>
      </c>
      <c r="AD5" s="181" t="s">
        <v>26</v>
      </c>
      <c r="AE5" s="181" t="s">
        <v>27</v>
      </c>
      <c r="AF5" s="181" t="s">
        <v>26</v>
      </c>
      <c r="AG5" s="181" t="s">
        <v>27</v>
      </c>
      <c r="AH5" s="181" t="s">
        <v>26</v>
      </c>
      <c r="AI5" s="181" t="s">
        <v>27</v>
      </c>
    </row>
    <row r="6" s="167" customFormat="1" ht="30" customHeight="1" spans="1:35">
      <c r="A6" s="13">
        <v>1</v>
      </c>
      <c r="B6" s="84" t="s">
        <v>28</v>
      </c>
      <c r="C6" s="9" t="s">
        <v>29</v>
      </c>
      <c r="D6" s="12">
        <f>E6+F6+G6+H6</f>
        <v>4969</v>
      </c>
      <c r="E6" s="12">
        <f>SUM(E7:E11)</f>
        <v>2582</v>
      </c>
      <c r="F6" s="12">
        <f t="shared" ref="F6:H6" si="0">SUM(F7:F11)</f>
        <v>947</v>
      </c>
      <c r="G6" s="12">
        <f t="shared" si="0"/>
        <v>1440</v>
      </c>
      <c r="H6" s="12">
        <f t="shared" si="0"/>
        <v>0</v>
      </c>
      <c r="I6" s="9">
        <f>K6+M6+O6+Q6+S6+U6+W6+Y6+AA6+AC6+AE6+AG6+AI6</f>
        <v>18</v>
      </c>
      <c r="J6" s="100">
        <v>3535.888518</v>
      </c>
      <c r="K6" s="9">
        <v>9</v>
      </c>
      <c r="L6" s="100">
        <v>0</v>
      </c>
      <c r="M6" s="182">
        <v>0</v>
      </c>
      <c r="N6" s="100">
        <v>0</v>
      </c>
      <c r="O6" s="100">
        <v>0</v>
      </c>
      <c r="P6" s="100">
        <v>194.7332</v>
      </c>
      <c r="Q6" s="9">
        <v>1</v>
      </c>
      <c r="R6" s="100">
        <v>0</v>
      </c>
      <c r="S6" s="100">
        <v>0</v>
      </c>
      <c r="T6" s="100">
        <v>0</v>
      </c>
      <c r="U6" s="100">
        <v>0</v>
      </c>
      <c r="V6" s="100">
        <v>0</v>
      </c>
      <c r="W6" s="100">
        <v>0</v>
      </c>
      <c r="X6" s="100">
        <v>0</v>
      </c>
      <c r="Y6" s="100">
        <v>0</v>
      </c>
      <c r="Z6" s="100">
        <v>0</v>
      </c>
      <c r="AA6" s="100">
        <v>0</v>
      </c>
      <c r="AB6" s="100">
        <v>0</v>
      </c>
      <c r="AC6" s="100">
        <v>0</v>
      </c>
      <c r="AD6" s="100">
        <v>1238.378282</v>
      </c>
      <c r="AE6" s="9">
        <v>8</v>
      </c>
      <c r="AF6" s="100">
        <v>0</v>
      </c>
      <c r="AG6" s="100">
        <v>0</v>
      </c>
      <c r="AH6" s="100">
        <v>0</v>
      </c>
      <c r="AI6" s="100">
        <v>0</v>
      </c>
    </row>
    <row r="7" s="78" customFormat="1" ht="30" customHeight="1" spans="1:35">
      <c r="A7" s="13">
        <v>2</v>
      </c>
      <c r="B7" s="84"/>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78" customFormat="1" ht="30" customHeight="1" spans="1:35">
      <c r="A8" s="13">
        <v>3</v>
      </c>
      <c r="B8" s="84"/>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78" customFormat="1" ht="30" customHeight="1" spans="1:35">
      <c r="A9" s="13">
        <v>4</v>
      </c>
      <c r="B9" s="84"/>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78" customFormat="1" ht="30" customHeight="1" spans="1:35">
      <c r="A10" s="13">
        <v>5</v>
      </c>
      <c r="B10" s="84"/>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78" customFormat="1" ht="30" customHeight="1" spans="1:35">
      <c r="A11" s="13">
        <v>6</v>
      </c>
      <c r="B11" s="83"/>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167" customFormat="1" ht="30" customHeight="1" spans="1:35">
      <c r="A12" s="13">
        <v>7</v>
      </c>
      <c r="B12" s="84"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183">
        <v>3030</v>
      </c>
      <c r="K12" s="9">
        <v>7</v>
      </c>
      <c r="L12" s="9">
        <v>0</v>
      </c>
      <c r="M12" s="9">
        <v>0</v>
      </c>
      <c r="N12" s="9"/>
      <c r="O12" s="9"/>
      <c r="P12" s="184">
        <v>297.1</v>
      </c>
      <c r="Q12" s="9">
        <v>1</v>
      </c>
      <c r="R12" s="9"/>
      <c r="S12" s="9"/>
      <c r="T12" s="9"/>
      <c r="U12" s="9"/>
      <c r="V12" s="9"/>
      <c r="W12" s="9"/>
      <c r="X12" s="9"/>
      <c r="Y12" s="9"/>
      <c r="Z12" s="9"/>
      <c r="AA12" s="9"/>
      <c r="AB12" s="9"/>
      <c r="AC12" s="9"/>
      <c r="AD12" s="183">
        <v>1051.9</v>
      </c>
      <c r="AE12" s="9">
        <v>8</v>
      </c>
      <c r="AF12" s="9"/>
      <c r="AG12" s="9"/>
      <c r="AH12" s="9"/>
      <c r="AI12" s="9"/>
    </row>
    <row r="13" s="78" customFormat="1" ht="30" customHeight="1" spans="1:35">
      <c r="A13" s="13">
        <v>8</v>
      </c>
      <c r="B13" s="84"/>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78" customFormat="1" ht="30" customHeight="1" spans="1:35">
      <c r="A14" s="13">
        <v>9</v>
      </c>
      <c r="B14" s="84"/>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78" customFormat="1" ht="30" customHeight="1" spans="1:35">
      <c r="A15" s="13">
        <v>10</v>
      </c>
      <c r="B15" s="83"/>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167" customFormat="1" ht="30" customHeight="1" spans="1:35">
      <c r="A16" s="9"/>
      <c r="B16" s="9"/>
      <c r="C16" s="9" t="s">
        <v>39</v>
      </c>
      <c r="D16" s="100">
        <f t="shared" ref="D16:H16" si="4">D12+D6</f>
        <v>9348</v>
      </c>
      <c r="E16" s="100">
        <f t="shared" si="4"/>
        <v>5035</v>
      </c>
      <c r="F16" s="100">
        <f t="shared" si="4"/>
        <v>2873</v>
      </c>
      <c r="G16" s="100">
        <f t="shared" si="4"/>
        <v>1440</v>
      </c>
      <c r="H16" s="100">
        <f t="shared" si="4"/>
        <v>0</v>
      </c>
      <c r="I16" s="9">
        <f t="shared" ref="I16:AI16" si="5">I12+I6</f>
        <v>34</v>
      </c>
      <c r="J16" s="100">
        <f t="shared" si="5"/>
        <v>6565.888518</v>
      </c>
      <c r="K16" s="9">
        <f t="shared" si="5"/>
        <v>16</v>
      </c>
      <c r="L16" s="182">
        <f t="shared" si="5"/>
        <v>0</v>
      </c>
      <c r="M16" s="182">
        <f t="shared" si="5"/>
        <v>0</v>
      </c>
      <c r="N16" s="182">
        <f t="shared" si="5"/>
        <v>0</v>
      </c>
      <c r="O16" s="182">
        <f t="shared" si="5"/>
        <v>0</v>
      </c>
      <c r="P16" s="100">
        <f t="shared" si="5"/>
        <v>491.8332</v>
      </c>
      <c r="Q16" s="9">
        <f t="shared" si="5"/>
        <v>2</v>
      </c>
      <c r="R16" s="182">
        <f t="shared" si="5"/>
        <v>0</v>
      </c>
      <c r="S16" s="182">
        <f t="shared" si="5"/>
        <v>0</v>
      </c>
      <c r="T16" s="182">
        <f t="shared" si="5"/>
        <v>0</v>
      </c>
      <c r="U16" s="182">
        <f t="shared" si="5"/>
        <v>0</v>
      </c>
      <c r="V16" s="182">
        <f t="shared" si="5"/>
        <v>0</v>
      </c>
      <c r="W16" s="182">
        <f t="shared" si="5"/>
        <v>0</v>
      </c>
      <c r="X16" s="182">
        <f t="shared" si="5"/>
        <v>0</v>
      </c>
      <c r="Y16" s="182">
        <f t="shared" si="5"/>
        <v>0</v>
      </c>
      <c r="Z16" s="182">
        <f t="shared" si="5"/>
        <v>0</v>
      </c>
      <c r="AA16" s="182">
        <f t="shared" si="5"/>
        <v>0</v>
      </c>
      <c r="AB16" s="182">
        <f t="shared" si="5"/>
        <v>0</v>
      </c>
      <c r="AC16" s="182">
        <f t="shared" si="5"/>
        <v>0</v>
      </c>
      <c r="AD16" s="100">
        <f t="shared" si="5"/>
        <v>2290.278282</v>
      </c>
      <c r="AE16" s="9">
        <f t="shared" si="5"/>
        <v>16</v>
      </c>
      <c r="AF16" s="182">
        <f t="shared" si="5"/>
        <v>0</v>
      </c>
      <c r="AG16" s="182">
        <f t="shared" si="5"/>
        <v>0</v>
      </c>
      <c r="AH16" s="182">
        <f t="shared" si="5"/>
        <v>0</v>
      </c>
      <c r="AI16" s="182">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7638888888889" right="0.707638888888889" top="0.747916666666667" bottom="0.747916666666667" header="0.313888888888889" footer="0.313888888888889"/>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165" t="s">
        <v>42</v>
      </c>
      <c r="B3" s="165"/>
      <c r="C3" s="3"/>
      <c r="D3" s="3"/>
      <c r="E3" s="3"/>
      <c r="F3" s="3"/>
      <c r="G3" s="3"/>
      <c r="H3" s="3"/>
      <c r="I3" s="3"/>
      <c r="J3" s="3"/>
      <c r="K3" s="3"/>
      <c r="L3" s="3"/>
      <c r="M3" s="3"/>
      <c r="N3" s="3"/>
      <c r="O3" s="3"/>
      <c r="P3" s="3"/>
      <c r="Q3" s="3"/>
      <c r="R3" s="3"/>
      <c r="S3" s="3"/>
      <c r="T3" s="3"/>
      <c r="U3" s="3"/>
    </row>
    <row r="4" spans="1:21">
      <c r="A4" s="143" t="s">
        <v>2</v>
      </c>
      <c r="B4" s="144" t="s">
        <v>43</v>
      </c>
      <c r="C4" s="144" t="s">
        <v>44</v>
      </c>
      <c r="D4" s="144" t="s">
        <v>45</v>
      </c>
      <c r="E4" s="144" t="s">
        <v>46</v>
      </c>
      <c r="F4" s="145" t="s">
        <v>47</v>
      </c>
      <c r="G4" s="146"/>
      <c r="H4" s="146"/>
      <c r="I4" s="146"/>
      <c r="J4" s="146"/>
      <c r="K4" s="146"/>
      <c r="L4" s="155"/>
      <c r="M4" s="156" t="s">
        <v>48</v>
      </c>
      <c r="N4" s="157" t="s">
        <v>49</v>
      </c>
      <c r="O4" s="158" t="s">
        <v>50</v>
      </c>
      <c r="P4" s="6" t="s">
        <v>51</v>
      </c>
      <c r="Q4" s="17" t="s">
        <v>52</v>
      </c>
      <c r="R4" s="16"/>
      <c r="S4" s="20"/>
      <c r="T4" s="6" t="s">
        <v>53</v>
      </c>
      <c r="U4" s="6" t="s">
        <v>54</v>
      </c>
    </row>
    <row r="5" ht="14.45" customHeight="1" spans="1:21">
      <c r="A5" s="147"/>
      <c r="B5" s="8"/>
      <c r="C5" s="8"/>
      <c r="D5" s="8"/>
      <c r="E5" s="8"/>
      <c r="F5" s="9" t="s">
        <v>29</v>
      </c>
      <c r="G5" s="17" t="s">
        <v>55</v>
      </c>
      <c r="H5" s="16"/>
      <c r="I5" s="16"/>
      <c r="J5" s="16"/>
      <c r="K5" s="16"/>
      <c r="L5" s="20"/>
      <c r="M5" s="8"/>
      <c r="N5" s="159"/>
      <c r="O5" s="160"/>
      <c r="P5" s="8"/>
      <c r="Q5" s="6" t="s">
        <v>56</v>
      </c>
      <c r="R5" s="6" t="s">
        <v>57</v>
      </c>
      <c r="S5" s="6" t="s">
        <v>58</v>
      </c>
      <c r="T5" s="8"/>
      <c r="U5" s="8"/>
    </row>
    <row r="6" customHeight="1" spans="1:21">
      <c r="A6" s="147"/>
      <c r="B6" s="8"/>
      <c r="C6" s="8"/>
      <c r="D6" s="8"/>
      <c r="E6" s="8"/>
      <c r="F6" s="10"/>
      <c r="G6" s="9" t="s">
        <v>59</v>
      </c>
      <c r="H6" s="10"/>
      <c r="I6" s="10"/>
      <c r="J6" s="9" t="s">
        <v>60</v>
      </c>
      <c r="K6" s="9" t="s">
        <v>61</v>
      </c>
      <c r="L6" s="9" t="s">
        <v>62</v>
      </c>
      <c r="M6" s="8"/>
      <c r="N6" s="159"/>
      <c r="O6" s="160"/>
      <c r="P6" s="8"/>
      <c r="Q6" s="8"/>
      <c r="R6" s="8"/>
      <c r="S6" s="8"/>
      <c r="T6" s="8"/>
      <c r="U6" s="8"/>
    </row>
    <row r="7" ht="49.9" customHeight="1" spans="1:21">
      <c r="A7" s="148"/>
      <c r="B7" s="11"/>
      <c r="C7" s="11"/>
      <c r="D7" s="11"/>
      <c r="E7" s="11"/>
      <c r="F7" s="10"/>
      <c r="G7" s="9" t="s">
        <v>8</v>
      </c>
      <c r="H7" s="9" t="s">
        <v>9</v>
      </c>
      <c r="I7" s="9" t="s">
        <v>10</v>
      </c>
      <c r="J7" s="9"/>
      <c r="K7" s="9"/>
      <c r="L7" s="9"/>
      <c r="M7" s="11"/>
      <c r="N7" s="161"/>
      <c r="O7" s="162"/>
      <c r="P7" s="11"/>
      <c r="Q7" s="11"/>
      <c r="R7" s="11"/>
      <c r="S7" s="11"/>
      <c r="T7" s="11"/>
      <c r="U7" s="11"/>
    </row>
    <row r="8" ht="15" customHeight="1" spans="1:21">
      <c r="A8" s="149" t="s">
        <v>29</v>
      </c>
      <c r="B8" s="110"/>
      <c r="C8" s="13"/>
      <c r="D8" s="13"/>
      <c r="E8" s="13"/>
      <c r="F8" s="13"/>
      <c r="G8" s="13"/>
      <c r="H8" s="13"/>
      <c r="I8" s="13"/>
      <c r="J8" s="13"/>
      <c r="K8" s="13"/>
      <c r="L8" s="13"/>
      <c r="M8" s="13"/>
      <c r="N8" s="163"/>
      <c r="O8" s="110"/>
      <c r="P8" s="13"/>
      <c r="Q8" s="13"/>
      <c r="R8" s="13"/>
      <c r="S8" s="13"/>
      <c r="T8" s="13"/>
      <c r="U8" s="13"/>
    </row>
    <row r="9" ht="15" customHeight="1" spans="1:21">
      <c r="A9" s="150" t="s">
        <v>63</v>
      </c>
      <c r="B9" s="13" t="s">
        <v>13</v>
      </c>
      <c r="C9" s="13"/>
      <c r="D9" s="13"/>
      <c r="E9" s="13"/>
      <c r="F9" s="13"/>
      <c r="G9" s="13"/>
      <c r="H9" s="13"/>
      <c r="I9" s="13"/>
      <c r="J9" s="13"/>
      <c r="K9" s="13"/>
      <c r="L9" s="13"/>
      <c r="M9" s="13"/>
      <c r="N9" s="163"/>
      <c r="O9" s="110"/>
      <c r="P9" s="13"/>
      <c r="Q9" s="13"/>
      <c r="R9" s="13"/>
      <c r="S9" s="13"/>
      <c r="T9" s="13"/>
      <c r="U9" s="13"/>
    </row>
    <row r="10" ht="15" customHeight="1" spans="1:21">
      <c r="A10" s="150">
        <v>1</v>
      </c>
      <c r="B10" s="13"/>
      <c r="C10" s="13"/>
      <c r="D10" s="13"/>
      <c r="E10" s="13"/>
      <c r="F10" s="13"/>
      <c r="G10" s="13"/>
      <c r="H10" s="13"/>
      <c r="I10" s="13"/>
      <c r="J10" s="13"/>
      <c r="K10" s="13"/>
      <c r="L10" s="13"/>
      <c r="M10" s="13"/>
      <c r="N10" s="163"/>
      <c r="O10" s="110"/>
      <c r="P10" s="13"/>
      <c r="Q10" s="13"/>
      <c r="R10" s="13"/>
      <c r="S10" s="13"/>
      <c r="T10" s="13"/>
      <c r="U10" s="13"/>
    </row>
    <row r="11" ht="15" customHeight="1" spans="1:21">
      <c r="A11" s="150" t="s">
        <v>64</v>
      </c>
      <c r="B11" s="13"/>
      <c r="C11" s="13"/>
      <c r="D11" s="13"/>
      <c r="E11" s="13"/>
      <c r="F11" s="13"/>
      <c r="G11" s="13"/>
      <c r="H11" s="13"/>
      <c r="I11" s="13"/>
      <c r="J11" s="13"/>
      <c r="K11" s="13"/>
      <c r="L11" s="13"/>
      <c r="M11" s="13"/>
      <c r="N11" s="163"/>
      <c r="O11" s="110"/>
      <c r="P11" s="13"/>
      <c r="Q11" s="13"/>
      <c r="R11" s="13"/>
      <c r="S11" s="13"/>
      <c r="T11" s="13"/>
      <c r="U11" s="13"/>
    </row>
    <row r="12" ht="15" customHeight="1" spans="1:21">
      <c r="A12" s="150" t="s">
        <v>65</v>
      </c>
      <c r="B12" s="13" t="s">
        <v>14</v>
      </c>
      <c r="C12" s="13"/>
      <c r="D12" s="13"/>
      <c r="E12" s="13"/>
      <c r="F12" s="13"/>
      <c r="G12" s="13"/>
      <c r="H12" s="13"/>
      <c r="I12" s="13"/>
      <c r="J12" s="13"/>
      <c r="K12" s="13"/>
      <c r="L12" s="13"/>
      <c r="M12" s="13"/>
      <c r="N12" s="163"/>
      <c r="O12" s="110"/>
      <c r="P12" s="13"/>
      <c r="Q12" s="13"/>
      <c r="R12" s="13"/>
      <c r="S12" s="13"/>
      <c r="T12" s="13"/>
      <c r="U12" s="13"/>
    </row>
    <row r="13" ht="15" customHeight="1" spans="1:21">
      <c r="A13" s="150">
        <v>1</v>
      </c>
      <c r="B13" s="13"/>
      <c r="C13" s="13"/>
      <c r="D13" s="13"/>
      <c r="E13" s="13"/>
      <c r="F13" s="13"/>
      <c r="G13" s="13"/>
      <c r="H13" s="13"/>
      <c r="I13" s="13"/>
      <c r="J13" s="13"/>
      <c r="K13" s="13"/>
      <c r="L13" s="13"/>
      <c r="M13" s="13"/>
      <c r="N13" s="163"/>
      <c r="O13" s="110"/>
      <c r="P13" s="13"/>
      <c r="Q13" s="13"/>
      <c r="R13" s="13"/>
      <c r="S13" s="13"/>
      <c r="T13" s="13"/>
      <c r="U13" s="13"/>
    </row>
    <row r="14" ht="15" customHeight="1" spans="1:21">
      <c r="A14" s="150" t="s">
        <v>64</v>
      </c>
      <c r="B14" s="13"/>
      <c r="C14" s="13"/>
      <c r="D14" s="13"/>
      <c r="E14" s="13"/>
      <c r="F14" s="13"/>
      <c r="G14" s="13"/>
      <c r="H14" s="13"/>
      <c r="I14" s="13"/>
      <c r="J14" s="13"/>
      <c r="K14" s="13"/>
      <c r="L14" s="13"/>
      <c r="M14" s="13"/>
      <c r="N14" s="163"/>
      <c r="O14" s="110"/>
      <c r="P14" s="13"/>
      <c r="Q14" s="13"/>
      <c r="R14" s="13"/>
      <c r="S14" s="13"/>
      <c r="T14" s="13"/>
      <c r="U14" s="13"/>
    </row>
    <row r="15" ht="15" customHeight="1" spans="1:21">
      <c r="A15" s="150" t="s">
        <v>66</v>
      </c>
      <c r="B15" s="13" t="s">
        <v>15</v>
      </c>
      <c r="C15" s="13"/>
      <c r="D15" s="13"/>
      <c r="E15" s="13"/>
      <c r="F15" s="13"/>
      <c r="G15" s="13"/>
      <c r="H15" s="13"/>
      <c r="I15" s="13"/>
      <c r="J15" s="13"/>
      <c r="K15" s="13"/>
      <c r="L15" s="13"/>
      <c r="M15" s="13"/>
      <c r="N15" s="163"/>
      <c r="O15" s="110"/>
      <c r="P15" s="13"/>
      <c r="Q15" s="13"/>
      <c r="R15" s="13"/>
      <c r="S15" s="13"/>
      <c r="T15" s="13"/>
      <c r="U15" s="13"/>
    </row>
    <row r="16" ht="15" customHeight="1" spans="1:21">
      <c r="A16" s="150">
        <v>1</v>
      </c>
      <c r="B16" s="13"/>
      <c r="C16" s="13"/>
      <c r="D16" s="13"/>
      <c r="E16" s="13"/>
      <c r="F16" s="13"/>
      <c r="G16" s="13"/>
      <c r="H16" s="13"/>
      <c r="I16" s="13"/>
      <c r="J16" s="13"/>
      <c r="K16" s="13"/>
      <c r="L16" s="13"/>
      <c r="M16" s="13"/>
      <c r="N16" s="163"/>
      <c r="O16" s="110"/>
      <c r="P16" s="13"/>
      <c r="Q16" s="13"/>
      <c r="R16" s="13"/>
      <c r="S16" s="13"/>
      <c r="T16" s="13"/>
      <c r="U16" s="13"/>
    </row>
    <row r="17" ht="15" customHeight="1" spans="1:21">
      <c r="A17" s="150" t="s">
        <v>64</v>
      </c>
      <c r="B17" s="13"/>
      <c r="C17" s="13"/>
      <c r="D17" s="13"/>
      <c r="E17" s="13"/>
      <c r="F17" s="13"/>
      <c r="G17" s="13"/>
      <c r="H17" s="13"/>
      <c r="I17" s="13"/>
      <c r="J17" s="13"/>
      <c r="K17" s="13"/>
      <c r="L17" s="13"/>
      <c r="M17" s="13"/>
      <c r="N17" s="163"/>
      <c r="O17" s="110"/>
      <c r="P17" s="13"/>
      <c r="Q17" s="13"/>
      <c r="R17" s="13"/>
      <c r="S17" s="13"/>
      <c r="T17" s="13"/>
      <c r="U17" s="13"/>
    </row>
    <row r="18" ht="15" customHeight="1" spans="1:21">
      <c r="A18" s="150" t="s">
        <v>67</v>
      </c>
      <c r="B18" s="13" t="s">
        <v>16</v>
      </c>
      <c r="C18" s="13"/>
      <c r="D18" s="13"/>
      <c r="E18" s="13"/>
      <c r="F18" s="13"/>
      <c r="G18" s="13"/>
      <c r="H18" s="13"/>
      <c r="I18" s="13"/>
      <c r="J18" s="13"/>
      <c r="K18" s="13"/>
      <c r="L18" s="13"/>
      <c r="M18" s="13"/>
      <c r="N18" s="163"/>
      <c r="O18" s="110"/>
      <c r="P18" s="13"/>
      <c r="Q18" s="13"/>
      <c r="R18" s="13"/>
      <c r="S18" s="13"/>
      <c r="T18" s="13"/>
      <c r="U18" s="13"/>
    </row>
    <row r="19" ht="15" customHeight="1" spans="1:21">
      <c r="A19" s="150">
        <v>1</v>
      </c>
      <c r="B19" s="13"/>
      <c r="C19" s="13"/>
      <c r="D19" s="13"/>
      <c r="E19" s="13"/>
      <c r="F19" s="13"/>
      <c r="G19" s="13"/>
      <c r="H19" s="13"/>
      <c r="I19" s="13"/>
      <c r="J19" s="13"/>
      <c r="K19" s="13"/>
      <c r="L19" s="13"/>
      <c r="M19" s="13"/>
      <c r="N19" s="163"/>
      <c r="O19" s="110"/>
      <c r="P19" s="13"/>
      <c r="Q19" s="13"/>
      <c r="R19" s="13"/>
      <c r="S19" s="13"/>
      <c r="T19" s="13"/>
      <c r="U19" s="13"/>
    </row>
    <row r="20" ht="15" customHeight="1" spans="1:21">
      <c r="A20" s="150" t="s">
        <v>64</v>
      </c>
      <c r="B20" s="13"/>
      <c r="C20" s="13"/>
      <c r="D20" s="13"/>
      <c r="E20" s="13"/>
      <c r="F20" s="13"/>
      <c r="G20" s="13"/>
      <c r="H20" s="13"/>
      <c r="I20" s="13"/>
      <c r="J20" s="13"/>
      <c r="K20" s="13"/>
      <c r="L20" s="13"/>
      <c r="M20" s="13"/>
      <c r="N20" s="163"/>
      <c r="O20" s="110"/>
      <c r="P20" s="13"/>
      <c r="Q20" s="13"/>
      <c r="R20" s="13"/>
      <c r="S20" s="13"/>
      <c r="T20" s="13"/>
      <c r="U20" s="13"/>
    </row>
    <row r="21" ht="15" customHeight="1" spans="1:21">
      <c r="A21" s="150" t="s">
        <v>68</v>
      </c>
      <c r="B21" s="13" t="s">
        <v>17</v>
      </c>
      <c r="C21" s="13"/>
      <c r="D21" s="13"/>
      <c r="E21" s="13"/>
      <c r="F21" s="13"/>
      <c r="G21" s="13"/>
      <c r="H21" s="13"/>
      <c r="I21" s="13"/>
      <c r="J21" s="13"/>
      <c r="K21" s="13"/>
      <c r="L21" s="13"/>
      <c r="M21" s="13"/>
      <c r="N21" s="163"/>
      <c r="O21" s="110"/>
      <c r="P21" s="13"/>
      <c r="Q21" s="13"/>
      <c r="R21" s="13"/>
      <c r="S21" s="13"/>
      <c r="T21" s="13"/>
      <c r="U21" s="13"/>
    </row>
    <row r="22" ht="15" customHeight="1" spans="1:21">
      <c r="A22" s="150">
        <v>1</v>
      </c>
      <c r="B22" s="13"/>
      <c r="C22" s="13"/>
      <c r="D22" s="13"/>
      <c r="E22" s="13"/>
      <c r="F22" s="13"/>
      <c r="G22" s="13"/>
      <c r="H22" s="13"/>
      <c r="I22" s="13"/>
      <c r="J22" s="13"/>
      <c r="K22" s="13"/>
      <c r="L22" s="13"/>
      <c r="M22" s="13"/>
      <c r="N22" s="163"/>
      <c r="O22" s="110"/>
      <c r="P22" s="13"/>
      <c r="Q22" s="13"/>
      <c r="R22" s="13"/>
      <c r="S22" s="13"/>
      <c r="T22" s="13"/>
      <c r="U22" s="13"/>
    </row>
    <row r="23" ht="15" customHeight="1" spans="1:21">
      <c r="A23" s="150" t="s">
        <v>64</v>
      </c>
      <c r="B23" s="13"/>
      <c r="C23" s="13"/>
      <c r="D23" s="13"/>
      <c r="E23" s="13"/>
      <c r="F23" s="13"/>
      <c r="G23" s="13"/>
      <c r="H23" s="13"/>
      <c r="I23" s="13"/>
      <c r="J23" s="13"/>
      <c r="K23" s="13"/>
      <c r="L23" s="13"/>
      <c r="M23" s="13"/>
      <c r="N23" s="163"/>
      <c r="O23" s="110"/>
      <c r="P23" s="13"/>
      <c r="Q23" s="13"/>
      <c r="R23" s="13"/>
      <c r="S23" s="13"/>
      <c r="T23" s="13"/>
      <c r="U23" s="13"/>
    </row>
    <row r="24" ht="15" customHeight="1" spans="1:21">
      <c r="A24" s="150" t="s">
        <v>69</v>
      </c>
      <c r="B24" s="13" t="s">
        <v>18</v>
      </c>
      <c r="C24" s="13"/>
      <c r="D24" s="13"/>
      <c r="E24" s="13"/>
      <c r="F24" s="13"/>
      <c r="G24" s="13"/>
      <c r="H24" s="13"/>
      <c r="I24" s="13"/>
      <c r="J24" s="13"/>
      <c r="K24" s="13"/>
      <c r="L24" s="13"/>
      <c r="M24" s="13"/>
      <c r="N24" s="163"/>
      <c r="O24" s="110"/>
      <c r="P24" s="13"/>
      <c r="Q24" s="13"/>
      <c r="R24" s="13"/>
      <c r="S24" s="13"/>
      <c r="T24" s="13"/>
      <c r="U24" s="13"/>
    </row>
    <row r="25" ht="15" customHeight="1" spans="1:21">
      <c r="A25" s="150">
        <v>1</v>
      </c>
      <c r="B25" s="13"/>
      <c r="C25" s="13"/>
      <c r="D25" s="13"/>
      <c r="E25" s="13"/>
      <c r="F25" s="13"/>
      <c r="G25" s="13"/>
      <c r="H25" s="13"/>
      <c r="I25" s="13"/>
      <c r="J25" s="13"/>
      <c r="K25" s="13"/>
      <c r="L25" s="13"/>
      <c r="M25" s="13"/>
      <c r="N25" s="163"/>
      <c r="O25" s="110"/>
      <c r="P25" s="13"/>
      <c r="Q25" s="13"/>
      <c r="R25" s="13"/>
      <c r="S25" s="13"/>
      <c r="T25" s="13"/>
      <c r="U25" s="13"/>
    </row>
    <row r="26" ht="15" customHeight="1" spans="1:21">
      <c r="A26" s="150" t="s">
        <v>64</v>
      </c>
      <c r="B26" s="13"/>
      <c r="C26" s="13"/>
      <c r="D26" s="13"/>
      <c r="E26" s="13"/>
      <c r="F26" s="13"/>
      <c r="G26" s="13"/>
      <c r="H26" s="13"/>
      <c r="I26" s="13"/>
      <c r="J26" s="13"/>
      <c r="K26" s="13"/>
      <c r="L26" s="13"/>
      <c r="M26" s="13"/>
      <c r="N26" s="163"/>
      <c r="O26" s="110"/>
      <c r="P26" s="13"/>
      <c r="Q26" s="13"/>
      <c r="R26" s="13"/>
      <c r="S26" s="13"/>
      <c r="T26" s="13"/>
      <c r="U26" s="13"/>
    </row>
    <row r="27" ht="15" customHeight="1" spans="1:21">
      <c r="A27" s="150" t="s">
        <v>70</v>
      </c>
      <c r="B27" s="13" t="s">
        <v>19</v>
      </c>
      <c r="C27" s="13"/>
      <c r="D27" s="13"/>
      <c r="E27" s="13"/>
      <c r="F27" s="13"/>
      <c r="G27" s="13"/>
      <c r="H27" s="13"/>
      <c r="I27" s="13"/>
      <c r="J27" s="13"/>
      <c r="K27" s="13"/>
      <c r="L27" s="13"/>
      <c r="M27" s="13"/>
      <c r="N27" s="163"/>
      <c r="O27" s="110"/>
      <c r="P27" s="13"/>
      <c r="Q27" s="13"/>
      <c r="R27" s="13"/>
      <c r="S27" s="13"/>
      <c r="T27" s="13"/>
      <c r="U27" s="13"/>
    </row>
    <row r="28" ht="15" customHeight="1" spans="1:21">
      <c r="A28" s="150">
        <v>1</v>
      </c>
      <c r="B28" s="13"/>
      <c r="C28" s="13"/>
      <c r="D28" s="13"/>
      <c r="E28" s="13"/>
      <c r="F28" s="13"/>
      <c r="G28" s="13"/>
      <c r="H28" s="13"/>
      <c r="I28" s="13"/>
      <c r="J28" s="13"/>
      <c r="K28" s="13"/>
      <c r="L28" s="13"/>
      <c r="M28" s="13"/>
      <c r="N28" s="163"/>
      <c r="O28" s="110"/>
      <c r="P28" s="13"/>
      <c r="Q28" s="13"/>
      <c r="R28" s="13"/>
      <c r="S28" s="13"/>
      <c r="T28" s="13"/>
      <c r="U28" s="13"/>
    </row>
    <row r="29" ht="15" customHeight="1" spans="1:21">
      <c r="A29" s="150" t="s">
        <v>64</v>
      </c>
      <c r="B29" s="13"/>
      <c r="C29" s="13"/>
      <c r="D29" s="13"/>
      <c r="E29" s="13"/>
      <c r="F29" s="13"/>
      <c r="G29" s="13"/>
      <c r="H29" s="13"/>
      <c r="I29" s="13"/>
      <c r="J29" s="13"/>
      <c r="K29" s="13"/>
      <c r="L29" s="13"/>
      <c r="M29" s="13"/>
      <c r="N29" s="163"/>
      <c r="O29" s="110"/>
      <c r="P29" s="13"/>
      <c r="Q29" s="13"/>
      <c r="R29" s="13"/>
      <c r="S29" s="13"/>
      <c r="T29" s="13"/>
      <c r="U29" s="13"/>
    </row>
    <row r="30" ht="15" customHeight="1" spans="1:21">
      <c r="A30" s="150" t="s">
        <v>71</v>
      </c>
      <c r="B30" s="13" t="s">
        <v>20</v>
      </c>
      <c r="C30" s="13"/>
      <c r="D30" s="13"/>
      <c r="E30" s="13"/>
      <c r="F30" s="13"/>
      <c r="G30" s="13"/>
      <c r="H30" s="13"/>
      <c r="I30" s="13"/>
      <c r="J30" s="13"/>
      <c r="K30" s="13"/>
      <c r="L30" s="13"/>
      <c r="M30" s="13"/>
      <c r="N30" s="163"/>
      <c r="O30" s="110"/>
      <c r="P30" s="13"/>
      <c r="Q30" s="13"/>
      <c r="R30" s="13"/>
      <c r="S30" s="13"/>
      <c r="T30" s="13"/>
      <c r="U30" s="13"/>
    </row>
    <row r="31" ht="15" customHeight="1" spans="1:21">
      <c r="A31" s="150">
        <v>1</v>
      </c>
      <c r="B31" s="13"/>
      <c r="C31" s="13"/>
      <c r="D31" s="13"/>
      <c r="E31" s="13"/>
      <c r="F31" s="13"/>
      <c r="G31" s="13"/>
      <c r="H31" s="13"/>
      <c r="I31" s="13"/>
      <c r="J31" s="13"/>
      <c r="K31" s="13"/>
      <c r="L31" s="13"/>
      <c r="M31" s="13"/>
      <c r="N31" s="163"/>
      <c r="O31" s="110"/>
      <c r="P31" s="13"/>
      <c r="Q31" s="13"/>
      <c r="R31" s="13"/>
      <c r="S31" s="13"/>
      <c r="T31" s="13"/>
      <c r="U31" s="13"/>
    </row>
    <row r="32" ht="15" customHeight="1" spans="1:21">
      <c r="A32" s="150" t="s">
        <v>64</v>
      </c>
      <c r="B32" s="13"/>
      <c r="C32" s="13"/>
      <c r="D32" s="13"/>
      <c r="E32" s="13"/>
      <c r="F32" s="13"/>
      <c r="G32" s="13"/>
      <c r="H32" s="13"/>
      <c r="I32" s="13"/>
      <c r="J32" s="13"/>
      <c r="K32" s="13"/>
      <c r="L32" s="13"/>
      <c r="M32" s="13"/>
      <c r="N32" s="163"/>
      <c r="O32" s="110"/>
      <c r="P32" s="13"/>
      <c r="Q32" s="13"/>
      <c r="R32" s="13"/>
      <c r="S32" s="13"/>
      <c r="T32" s="13"/>
      <c r="U32" s="13"/>
    </row>
    <row r="33" ht="15" customHeight="1" spans="1:21">
      <c r="A33" s="150" t="s">
        <v>72</v>
      </c>
      <c r="B33" s="13" t="s">
        <v>21</v>
      </c>
      <c r="C33" s="13"/>
      <c r="D33" s="13"/>
      <c r="E33" s="13"/>
      <c r="F33" s="13"/>
      <c r="G33" s="13"/>
      <c r="H33" s="13"/>
      <c r="I33" s="13"/>
      <c r="J33" s="13"/>
      <c r="K33" s="13"/>
      <c r="L33" s="13"/>
      <c r="M33" s="13"/>
      <c r="N33" s="163"/>
      <c r="O33" s="110"/>
      <c r="P33" s="13"/>
      <c r="Q33" s="13"/>
      <c r="R33" s="13"/>
      <c r="S33" s="13"/>
      <c r="T33" s="13"/>
      <c r="U33" s="13"/>
    </row>
    <row r="34" ht="15" customHeight="1" spans="1:21">
      <c r="A34" s="150">
        <v>1</v>
      </c>
      <c r="B34" s="13"/>
      <c r="C34" s="13"/>
      <c r="D34" s="13"/>
      <c r="E34" s="13"/>
      <c r="F34" s="13"/>
      <c r="G34" s="13"/>
      <c r="H34" s="13"/>
      <c r="I34" s="13"/>
      <c r="J34" s="13"/>
      <c r="K34" s="13"/>
      <c r="L34" s="13"/>
      <c r="M34" s="13"/>
      <c r="N34" s="163"/>
      <c r="O34" s="110"/>
      <c r="P34" s="13"/>
      <c r="Q34" s="13"/>
      <c r="R34" s="13"/>
      <c r="S34" s="13"/>
      <c r="T34" s="13"/>
      <c r="U34" s="13"/>
    </row>
    <row r="35" ht="15" customHeight="1" spans="1:21">
      <c r="A35" s="150" t="s">
        <v>64</v>
      </c>
      <c r="B35" s="13"/>
      <c r="C35" s="13"/>
      <c r="D35" s="13"/>
      <c r="E35" s="13"/>
      <c r="F35" s="13"/>
      <c r="G35" s="13"/>
      <c r="H35" s="13"/>
      <c r="I35" s="13"/>
      <c r="J35" s="13"/>
      <c r="K35" s="13"/>
      <c r="L35" s="13"/>
      <c r="M35" s="13"/>
      <c r="N35" s="163"/>
      <c r="O35" s="110"/>
      <c r="P35" s="13"/>
      <c r="Q35" s="13"/>
      <c r="R35" s="13"/>
      <c r="S35" s="13"/>
      <c r="T35" s="13"/>
      <c r="U35" s="13"/>
    </row>
    <row r="36" ht="15" customHeight="1" spans="1:21">
      <c r="A36" s="150" t="s">
        <v>73</v>
      </c>
      <c r="B36" s="13" t="s">
        <v>22</v>
      </c>
      <c r="C36" s="13"/>
      <c r="D36" s="13"/>
      <c r="E36" s="13"/>
      <c r="F36" s="13"/>
      <c r="G36" s="13"/>
      <c r="H36" s="13"/>
      <c r="I36" s="13"/>
      <c r="J36" s="13"/>
      <c r="K36" s="13"/>
      <c r="L36" s="13"/>
      <c r="M36" s="13"/>
      <c r="N36" s="163"/>
      <c r="O36" s="110"/>
      <c r="P36" s="13"/>
      <c r="Q36" s="13"/>
      <c r="R36" s="13"/>
      <c r="S36" s="13"/>
      <c r="T36" s="13"/>
      <c r="U36" s="13"/>
    </row>
    <row r="37" ht="15" customHeight="1" spans="1:21">
      <c r="A37" s="150">
        <v>1</v>
      </c>
      <c r="B37" s="13"/>
      <c r="C37" s="13"/>
      <c r="D37" s="13"/>
      <c r="E37" s="13"/>
      <c r="F37" s="13"/>
      <c r="G37" s="13"/>
      <c r="H37" s="13"/>
      <c r="I37" s="13"/>
      <c r="J37" s="13"/>
      <c r="K37" s="13"/>
      <c r="L37" s="13"/>
      <c r="M37" s="13"/>
      <c r="N37" s="163"/>
      <c r="O37" s="110"/>
      <c r="P37" s="13"/>
      <c r="Q37" s="13"/>
      <c r="R37" s="13"/>
      <c r="S37" s="13"/>
      <c r="T37" s="13"/>
      <c r="U37" s="13"/>
    </row>
    <row r="38" ht="15" customHeight="1" spans="1:21">
      <c r="A38" s="150" t="s">
        <v>64</v>
      </c>
      <c r="B38" s="13"/>
      <c r="C38" s="13"/>
      <c r="D38" s="13"/>
      <c r="E38" s="13"/>
      <c r="F38" s="13"/>
      <c r="G38" s="13"/>
      <c r="H38" s="13"/>
      <c r="I38" s="13"/>
      <c r="J38" s="13"/>
      <c r="K38" s="13"/>
      <c r="L38" s="13"/>
      <c r="M38" s="13"/>
      <c r="N38" s="163"/>
      <c r="O38" s="110"/>
      <c r="P38" s="13"/>
      <c r="Q38" s="13"/>
      <c r="R38" s="13"/>
      <c r="S38" s="13"/>
      <c r="T38" s="13"/>
      <c r="U38" s="13"/>
    </row>
    <row r="39" ht="15" customHeight="1" spans="1:21">
      <c r="A39" s="150" t="s">
        <v>74</v>
      </c>
      <c r="B39" s="13" t="s">
        <v>23</v>
      </c>
      <c r="C39" s="13"/>
      <c r="D39" s="13"/>
      <c r="E39" s="13"/>
      <c r="F39" s="13"/>
      <c r="G39" s="13"/>
      <c r="H39" s="13"/>
      <c r="I39" s="13"/>
      <c r="J39" s="13"/>
      <c r="K39" s="13"/>
      <c r="L39" s="13"/>
      <c r="M39" s="13"/>
      <c r="N39" s="163"/>
      <c r="O39" s="110"/>
      <c r="P39" s="13"/>
      <c r="Q39" s="13"/>
      <c r="R39" s="13"/>
      <c r="S39" s="13"/>
      <c r="T39" s="13"/>
      <c r="U39" s="13"/>
    </row>
    <row r="40" ht="15" customHeight="1" spans="1:21">
      <c r="A40" s="150">
        <v>1</v>
      </c>
      <c r="B40" s="13"/>
      <c r="C40" s="13"/>
      <c r="D40" s="13"/>
      <c r="E40" s="13"/>
      <c r="F40" s="13"/>
      <c r="G40" s="13"/>
      <c r="H40" s="13"/>
      <c r="I40" s="13"/>
      <c r="J40" s="13"/>
      <c r="K40" s="13"/>
      <c r="L40" s="13"/>
      <c r="M40" s="13"/>
      <c r="N40" s="163"/>
      <c r="O40" s="110"/>
      <c r="P40" s="13"/>
      <c r="Q40" s="13"/>
      <c r="R40" s="13"/>
      <c r="S40" s="13"/>
      <c r="T40" s="13"/>
      <c r="U40" s="13"/>
    </row>
    <row r="41" ht="15" customHeight="1" spans="1:21">
      <c r="A41" s="150" t="s">
        <v>64</v>
      </c>
      <c r="B41" s="13"/>
      <c r="C41" s="13"/>
      <c r="D41" s="13"/>
      <c r="E41" s="13"/>
      <c r="F41" s="13"/>
      <c r="G41" s="13"/>
      <c r="H41" s="13"/>
      <c r="I41" s="13"/>
      <c r="J41" s="13"/>
      <c r="K41" s="13"/>
      <c r="L41" s="13"/>
      <c r="M41" s="13"/>
      <c r="N41" s="163"/>
      <c r="O41" s="110"/>
      <c r="P41" s="13"/>
      <c r="Q41" s="13"/>
      <c r="R41" s="13"/>
      <c r="S41" s="13"/>
      <c r="T41" s="13"/>
      <c r="U41" s="13"/>
    </row>
    <row r="42" ht="15" customHeight="1" spans="1:21">
      <c r="A42" s="150" t="s">
        <v>75</v>
      </c>
      <c r="B42" s="13" t="s">
        <v>24</v>
      </c>
      <c r="C42" s="13"/>
      <c r="D42" s="13"/>
      <c r="E42" s="13"/>
      <c r="F42" s="13"/>
      <c r="G42" s="13"/>
      <c r="H42" s="13"/>
      <c r="I42" s="13"/>
      <c r="J42" s="13"/>
      <c r="K42" s="13"/>
      <c r="L42" s="13"/>
      <c r="M42" s="13"/>
      <c r="N42" s="163"/>
      <c r="O42" s="110"/>
      <c r="P42" s="13"/>
      <c r="Q42" s="13"/>
      <c r="R42" s="13"/>
      <c r="S42" s="13"/>
      <c r="T42" s="13"/>
      <c r="U42" s="13"/>
    </row>
    <row r="43" ht="15" customHeight="1" spans="1:21">
      <c r="A43" s="150">
        <v>1</v>
      </c>
      <c r="B43" s="13"/>
      <c r="C43" s="13"/>
      <c r="D43" s="13"/>
      <c r="E43" s="13"/>
      <c r="F43" s="13"/>
      <c r="G43" s="13"/>
      <c r="H43" s="13"/>
      <c r="I43" s="13"/>
      <c r="J43" s="13"/>
      <c r="K43" s="13"/>
      <c r="L43" s="13"/>
      <c r="M43" s="13"/>
      <c r="N43" s="163"/>
      <c r="O43" s="110"/>
      <c r="P43" s="13"/>
      <c r="Q43" s="13"/>
      <c r="R43" s="13"/>
      <c r="S43" s="13"/>
      <c r="T43" s="13"/>
      <c r="U43" s="13"/>
    </row>
    <row r="44" ht="15" customHeight="1" spans="1:21">
      <c r="A44" s="150" t="s">
        <v>64</v>
      </c>
      <c r="B44" s="13"/>
      <c r="C44" s="13"/>
      <c r="D44" s="13"/>
      <c r="E44" s="13"/>
      <c r="F44" s="13"/>
      <c r="G44" s="13"/>
      <c r="H44" s="13"/>
      <c r="I44" s="13"/>
      <c r="J44" s="13"/>
      <c r="K44" s="13"/>
      <c r="L44" s="13"/>
      <c r="M44" s="13"/>
      <c r="N44" s="163"/>
      <c r="O44" s="110"/>
      <c r="P44" s="13"/>
      <c r="Q44" s="13"/>
      <c r="R44" s="13"/>
      <c r="S44" s="13"/>
      <c r="T44" s="13"/>
      <c r="U44" s="13"/>
    </row>
    <row r="45" ht="15" customHeight="1" spans="1:21">
      <c r="A45" s="150" t="s">
        <v>76</v>
      </c>
      <c r="B45" s="13" t="s">
        <v>25</v>
      </c>
      <c r="C45" s="13"/>
      <c r="D45" s="13"/>
      <c r="E45" s="13"/>
      <c r="F45" s="13"/>
      <c r="G45" s="13"/>
      <c r="H45" s="13"/>
      <c r="I45" s="13"/>
      <c r="J45" s="13"/>
      <c r="K45" s="13"/>
      <c r="L45" s="13"/>
      <c r="M45" s="13"/>
      <c r="N45" s="163"/>
      <c r="O45" s="110"/>
      <c r="P45" s="13"/>
      <c r="Q45" s="13"/>
      <c r="R45" s="13"/>
      <c r="S45" s="13"/>
      <c r="T45" s="13"/>
      <c r="U45" s="13"/>
    </row>
    <row r="46" ht="15" customHeight="1" spans="1:21">
      <c r="A46" s="150">
        <v>1</v>
      </c>
      <c r="B46" s="13"/>
      <c r="C46" s="13"/>
      <c r="D46" s="13"/>
      <c r="E46" s="13"/>
      <c r="F46" s="13"/>
      <c r="G46" s="13"/>
      <c r="H46" s="13"/>
      <c r="I46" s="13"/>
      <c r="J46" s="13"/>
      <c r="K46" s="13"/>
      <c r="L46" s="13"/>
      <c r="M46" s="13"/>
      <c r="N46" s="163"/>
      <c r="O46" s="110"/>
      <c r="P46" s="13"/>
      <c r="Q46" s="13"/>
      <c r="R46" s="13"/>
      <c r="S46" s="13"/>
      <c r="T46" s="13"/>
      <c r="U46" s="13"/>
    </row>
    <row r="47" ht="15" customHeight="1" spans="1:21">
      <c r="A47" s="151" t="s">
        <v>64</v>
      </c>
      <c r="B47" s="152"/>
      <c r="C47" s="152"/>
      <c r="D47" s="152"/>
      <c r="E47" s="152"/>
      <c r="F47" s="152"/>
      <c r="G47" s="152"/>
      <c r="H47" s="152"/>
      <c r="I47" s="152"/>
      <c r="J47" s="152"/>
      <c r="K47" s="152"/>
      <c r="L47" s="152"/>
      <c r="M47" s="152"/>
      <c r="N47" s="164"/>
      <c r="O47" s="110"/>
      <c r="P47" s="13"/>
      <c r="Q47" s="13"/>
      <c r="R47" s="13"/>
      <c r="S47" s="13"/>
      <c r="T47" s="13"/>
      <c r="U47" s="13"/>
    </row>
    <row r="48" spans="1:21">
      <c r="A48" s="118"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126" t="s">
        <v>82</v>
      </c>
      <c r="S3" s="126"/>
      <c r="T3" s="126"/>
      <c r="U3" s="126"/>
    </row>
    <row r="4" spans="1:21">
      <c r="A4" s="143" t="s">
        <v>2</v>
      </c>
      <c r="B4" s="144" t="s">
        <v>43</v>
      </c>
      <c r="C4" s="144" t="s">
        <v>44</v>
      </c>
      <c r="D4" s="144" t="s">
        <v>45</v>
      </c>
      <c r="E4" s="144" t="s">
        <v>46</v>
      </c>
      <c r="F4" s="145" t="s">
        <v>47</v>
      </c>
      <c r="G4" s="146"/>
      <c r="H4" s="146"/>
      <c r="I4" s="146"/>
      <c r="J4" s="146"/>
      <c r="K4" s="146"/>
      <c r="L4" s="155"/>
      <c r="M4" s="156" t="s">
        <v>48</v>
      </c>
      <c r="N4" s="157" t="s">
        <v>49</v>
      </c>
      <c r="O4" s="158" t="s">
        <v>50</v>
      </c>
      <c r="P4" s="6" t="s">
        <v>51</v>
      </c>
      <c r="Q4" s="17" t="s">
        <v>52</v>
      </c>
      <c r="R4" s="16"/>
      <c r="S4" s="20"/>
      <c r="T4" s="6" t="s">
        <v>53</v>
      </c>
      <c r="U4" s="6" t="s">
        <v>54</v>
      </c>
    </row>
    <row r="5" ht="14.45" customHeight="1" spans="1:21">
      <c r="A5" s="147"/>
      <c r="B5" s="8"/>
      <c r="C5" s="8"/>
      <c r="D5" s="8"/>
      <c r="E5" s="8"/>
      <c r="F5" s="9" t="s">
        <v>29</v>
      </c>
      <c r="G5" s="17" t="s">
        <v>55</v>
      </c>
      <c r="H5" s="16"/>
      <c r="I5" s="16"/>
      <c r="J5" s="16"/>
      <c r="K5" s="16"/>
      <c r="L5" s="20"/>
      <c r="M5" s="8"/>
      <c r="N5" s="159"/>
      <c r="O5" s="160"/>
      <c r="P5" s="8"/>
      <c r="Q5" s="6" t="s">
        <v>56</v>
      </c>
      <c r="R5" s="6" t="s">
        <v>57</v>
      </c>
      <c r="S5" s="6" t="s">
        <v>58</v>
      </c>
      <c r="T5" s="8"/>
      <c r="U5" s="8"/>
    </row>
    <row r="6" customHeight="1" spans="1:21">
      <c r="A6" s="147"/>
      <c r="B6" s="8"/>
      <c r="C6" s="8"/>
      <c r="D6" s="8"/>
      <c r="E6" s="8"/>
      <c r="F6" s="10"/>
      <c r="G6" s="9" t="s">
        <v>59</v>
      </c>
      <c r="H6" s="10"/>
      <c r="I6" s="10"/>
      <c r="J6" s="9" t="s">
        <v>60</v>
      </c>
      <c r="K6" s="9" t="s">
        <v>61</v>
      </c>
      <c r="L6" s="9" t="s">
        <v>62</v>
      </c>
      <c r="M6" s="8"/>
      <c r="N6" s="159"/>
      <c r="O6" s="160"/>
      <c r="P6" s="8"/>
      <c r="Q6" s="8"/>
      <c r="R6" s="8"/>
      <c r="S6" s="8"/>
      <c r="T6" s="8"/>
      <c r="U6" s="8"/>
    </row>
    <row r="7" ht="49.9" customHeight="1" spans="1:21">
      <c r="A7" s="148"/>
      <c r="B7" s="11"/>
      <c r="C7" s="11"/>
      <c r="D7" s="11"/>
      <c r="E7" s="11"/>
      <c r="F7" s="10"/>
      <c r="G7" s="9" t="s">
        <v>8</v>
      </c>
      <c r="H7" s="9" t="s">
        <v>9</v>
      </c>
      <c r="I7" s="9" t="s">
        <v>10</v>
      </c>
      <c r="J7" s="9"/>
      <c r="K7" s="9"/>
      <c r="L7" s="9"/>
      <c r="M7" s="11"/>
      <c r="N7" s="161"/>
      <c r="O7" s="162"/>
      <c r="P7" s="11"/>
      <c r="Q7" s="11"/>
      <c r="R7" s="11"/>
      <c r="S7" s="11"/>
      <c r="T7" s="11"/>
      <c r="U7" s="11"/>
    </row>
    <row r="8" ht="15" customHeight="1" spans="1:21">
      <c r="A8" s="149" t="s">
        <v>29</v>
      </c>
      <c r="B8" s="110"/>
      <c r="C8" s="13"/>
      <c r="D8" s="13"/>
      <c r="E8" s="13"/>
      <c r="F8" s="13"/>
      <c r="G8" s="13"/>
      <c r="H8" s="13"/>
      <c r="I8" s="13"/>
      <c r="J8" s="13"/>
      <c r="K8" s="13"/>
      <c r="L8" s="13"/>
      <c r="M8" s="13"/>
      <c r="N8" s="163"/>
      <c r="O8" s="110"/>
      <c r="P8" s="13"/>
      <c r="Q8" s="13"/>
      <c r="R8" s="13"/>
      <c r="S8" s="13"/>
      <c r="T8" s="13"/>
      <c r="U8" s="13"/>
    </row>
    <row r="9" ht="15" customHeight="1" spans="1:21">
      <c r="A9" s="150" t="s">
        <v>63</v>
      </c>
      <c r="B9" s="13" t="s">
        <v>13</v>
      </c>
      <c r="C9" s="13"/>
      <c r="D9" s="13"/>
      <c r="E9" s="13"/>
      <c r="F9" s="13"/>
      <c r="G9" s="13"/>
      <c r="H9" s="13"/>
      <c r="I9" s="13"/>
      <c r="J9" s="13"/>
      <c r="K9" s="13"/>
      <c r="L9" s="13"/>
      <c r="M9" s="13"/>
      <c r="N9" s="163"/>
      <c r="O9" s="110"/>
      <c r="P9" s="13"/>
      <c r="Q9" s="13"/>
      <c r="R9" s="13"/>
      <c r="S9" s="13"/>
      <c r="T9" s="13"/>
      <c r="U9" s="13"/>
    </row>
    <row r="10" ht="15" customHeight="1" spans="1:21">
      <c r="A10" s="150">
        <v>1</v>
      </c>
      <c r="B10" s="13"/>
      <c r="C10" s="13"/>
      <c r="D10" s="13"/>
      <c r="E10" s="13" t="s">
        <v>83</v>
      </c>
      <c r="F10" s="13"/>
      <c r="G10" s="13"/>
      <c r="H10" s="13"/>
      <c r="I10" s="13"/>
      <c r="J10" s="13"/>
      <c r="K10" s="13"/>
      <c r="L10" s="13"/>
      <c r="M10" s="13"/>
      <c r="N10" s="163"/>
      <c r="O10" s="110"/>
      <c r="P10" s="13"/>
      <c r="Q10" s="13"/>
      <c r="R10" s="13"/>
      <c r="S10" s="13"/>
      <c r="T10" s="13"/>
      <c r="U10" s="13"/>
    </row>
    <row r="11" ht="15" customHeight="1" spans="1:21">
      <c r="A11" s="150" t="s">
        <v>64</v>
      </c>
      <c r="B11" s="13"/>
      <c r="C11" s="13"/>
      <c r="D11" s="13"/>
      <c r="E11" s="13"/>
      <c r="F11" s="13"/>
      <c r="G11" s="13"/>
      <c r="H11" s="13"/>
      <c r="I11" s="13"/>
      <c r="J11" s="13"/>
      <c r="K11" s="13"/>
      <c r="L11" s="13"/>
      <c r="M11" s="13"/>
      <c r="N11" s="163"/>
      <c r="O11" s="110"/>
      <c r="P11" s="13"/>
      <c r="Q11" s="13"/>
      <c r="R11" s="13"/>
      <c r="S11" s="13"/>
      <c r="T11" s="13"/>
      <c r="U11" s="13"/>
    </row>
    <row r="12" ht="15" customHeight="1" spans="1:21">
      <c r="A12" s="150" t="s">
        <v>65</v>
      </c>
      <c r="B12" s="13" t="s">
        <v>14</v>
      </c>
      <c r="C12" s="13"/>
      <c r="D12" s="13"/>
      <c r="E12" s="13"/>
      <c r="F12" s="13"/>
      <c r="G12" s="13"/>
      <c r="H12" s="13"/>
      <c r="I12" s="13"/>
      <c r="J12" s="13"/>
      <c r="K12" s="13"/>
      <c r="L12" s="13"/>
      <c r="M12" s="13"/>
      <c r="N12" s="163"/>
      <c r="O12" s="110"/>
      <c r="P12" s="13"/>
      <c r="Q12" s="13"/>
      <c r="R12" s="13"/>
      <c r="S12" s="13"/>
      <c r="T12" s="13"/>
      <c r="U12" s="13"/>
    </row>
    <row r="13" ht="15" customHeight="1" spans="1:21">
      <c r="A13" s="150">
        <v>1</v>
      </c>
      <c r="B13" s="13"/>
      <c r="C13" s="13"/>
      <c r="D13" s="13"/>
      <c r="E13" s="13"/>
      <c r="F13" s="13"/>
      <c r="G13" s="13"/>
      <c r="H13" s="13"/>
      <c r="I13" s="13"/>
      <c r="J13" s="13"/>
      <c r="K13" s="13"/>
      <c r="L13" s="13"/>
      <c r="M13" s="13"/>
      <c r="N13" s="163"/>
      <c r="O13" s="110"/>
      <c r="P13" s="13"/>
      <c r="Q13" s="13"/>
      <c r="R13" s="13"/>
      <c r="S13" s="13"/>
      <c r="T13" s="13"/>
      <c r="U13" s="13"/>
    </row>
    <row r="14" ht="15" customHeight="1" spans="1:21">
      <c r="A14" s="150" t="s">
        <v>64</v>
      </c>
      <c r="B14" s="13"/>
      <c r="C14" s="13"/>
      <c r="D14" s="13"/>
      <c r="E14" s="13"/>
      <c r="F14" s="13"/>
      <c r="G14" s="13"/>
      <c r="H14" s="13"/>
      <c r="I14" s="13"/>
      <c r="J14" s="13"/>
      <c r="K14" s="13"/>
      <c r="L14" s="13"/>
      <c r="M14" s="13"/>
      <c r="N14" s="163"/>
      <c r="O14" s="110"/>
      <c r="P14" s="13"/>
      <c r="Q14" s="13"/>
      <c r="R14" s="13"/>
      <c r="S14" s="13"/>
      <c r="T14" s="13"/>
      <c r="U14" s="13"/>
    </row>
    <row r="15" ht="15" customHeight="1" spans="1:21">
      <c r="A15" s="150" t="s">
        <v>66</v>
      </c>
      <c r="B15" s="13" t="s">
        <v>15</v>
      </c>
      <c r="C15" s="13"/>
      <c r="D15" s="13"/>
      <c r="E15" s="13"/>
      <c r="F15" s="13"/>
      <c r="G15" s="13"/>
      <c r="H15" s="13"/>
      <c r="I15" s="13"/>
      <c r="J15" s="13"/>
      <c r="K15" s="13"/>
      <c r="L15" s="13"/>
      <c r="M15" s="13"/>
      <c r="N15" s="163"/>
      <c r="O15" s="110"/>
      <c r="P15" s="13"/>
      <c r="Q15" s="13"/>
      <c r="R15" s="13"/>
      <c r="S15" s="13"/>
      <c r="T15" s="13"/>
      <c r="U15" s="13"/>
    </row>
    <row r="16" ht="15" customHeight="1" spans="1:21">
      <c r="A16" s="150">
        <v>1</v>
      </c>
      <c r="B16" s="13"/>
      <c r="C16" s="13"/>
      <c r="D16" s="13"/>
      <c r="E16" s="13"/>
      <c r="F16" s="13"/>
      <c r="G16" s="13"/>
      <c r="H16" s="13"/>
      <c r="I16" s="13"/>
      <c r="J16" s="13"/>
      <c r="K16" s="13"/>
      <c r="L16" s="13"/>
      <c r="M16" s="13"/>
      <c r="N16" s="163"/>
      <c r="O16" s="110"/>
      <c r="P16" s="13"/>
      <c r="Q16" s="13"/>
      <c r="R16" s="13"/>
      <c r="S16" s="13"/>
      <c r="T16" s="13"/>
      <c r="U16" s="13"/>
    </row>
    <row r="17" ht="15" customHeight="1" spans="1:21">
      <c r="A17" s="150" t="s">
        <v>64</v>
      </c>
      <c r="B17" s="13"/>
      <c r="C17" s="13"/>
      <c r="D17" s="13"/>
      <c r="E17" s="13"/>
      <c r="F17" s="13"/>
      <c r="G17" s="13"/>
      <c r="H17" s="13"/>
      <c r="I17" s="13"/>
      <c r="J17" s="13"/>
      <c r="K17" s="13"/>
      <c r="L17" s="13"/>
      <c r="M17" s="13"/>
      <c r="N17" s="163"/>
      <c r="O17" s="110"/>
      <c r="P17" s="13"/>
      <c r="Q17" s="13"/>
      <c r="R17" s="13"/>
      <c r="S17" s="13"/>
      <c r="T17" s="13"/>
      <c r="U17" s="13"/>
    </row>
    <row r="18" ht="15" customHeight="1" spans="1:21">
      <c r="A18" s="150" t="s">
        <v>67</v>
      </c>
      <c r="B18" s="13" t="s">
        <v>16</v>
      </c>
      <c r="C18" s="13"/>
      <c r="D18" s="13"/>
      <c r="E18" s="13"/>
      <c r="F18" s="13"/>
      <c r="G18" s="13"/>
      <c r="H18" s="13"/>
      <c r="I18" s="13"/>
      <c r="J18" s="13"/>
      <c r="K18" s="13"/>
      <c r="L18" s="13"/>
      <c r="M18" s="13"/>
      <c r="N18" s="163"/>
      <c r="O18" s="110"/>
      <c r="P18" s="13"/>
      <c r="Q18" s="13"/>
      <c r="R18" s="13"/>
      <c r="S18" s="13"/>
      <c r="T18" s="13"/>
      <c r="U18" s="13"/>
    </row>
    <row r="19" ht="15" customHeight="1" spans="1:21">
      <c r="A19" s="150">
        <v>1</v>
      </c>
      <c r="B19" s="13"/>
      <c r="C19" s="13"/>
      <c r="D19" s="13"/>
      <c r="E19" s="13"/>
      <c r="F19" s="13"/>
      <c r="G19" s="13"/>
      <c r="H19" s="13"/>
      <c r="I19" s="13"/>
      <c r="J19" s="13"/>
      <c r="K19" s="13"/>
      <c r="L19" s="13"/>
      <c r="M19" s="13"/>
      <c r="N19" s="163"/>
      <c r="O19" s="110"/>
      <c r="P19" s="13"/>
      <c r="Q19" s="13"/>
      <c r="R19" s="13"/>
      <c r="S19" s="13"/>
      <c r="T19" s="13"/>
      <c r="U19" s="13"/>
    </row>
    <row r="20" ht="15" customHeight="1" spans="1:21">
      <c r="A20" s="150" t="s">
        <v>64</v>
      </c>
      <c r="B20" s="13"/>
      <c r="C20" s="13"/>
      <c r="D20" s="13"/>
      <c r="E20" s="13"/>
      <c r="F20" s="13"/>
      <c r="G20" s="13"/>
      <c r="H20" s="13"/>
      <c r="I20" s="13"/>
      <c r="J20" s="13"/>
      <c r="K20" s="13"/>
      <c r="L20" s="13"/>
      <c r="M20" s="13"/>
      <c r="N20" s="163"/>
      <c r="O20" s="110"/>
      <c r="P20" s="13"/>
      <c r="Q20" s="13"/>
      <c r="R20" s="13"/>
      <c r="S20" s="13"/>
      <c r="T20" s="13"/>
      <c r="U20" s="13"/>
    </row>
    <row r="21" ht="15" customHeight="1" spans="1:21">
      <c r="A21" s="150" t="s">
        <v>68</v>
      </c>
      <c r="B21" s="13" t="s">
        <v>17</v>
      </c>
      <c r="C21" s="13"/>
      <c r="D21" s="13"/>
      <c r="E21" s="13"/>
      <c r="F21" s="13"/>
      <c r="G21" s="13"/>
      <c r="H21" s="13"/>
      <c r="I21" s="13"/>
      <c r="J21" s="13"/>
      <c r="K21" s="13"/>
      <c r="L21" s="13"/>
      <c r="M21" s="13"/>
      <c r="N21" s="163"/>
      <c r="O21" s="110"/>
      <c r="P21" s="13"/>
      <c r="Q21" s="13"/>
      <c r="R21" s="13"/>
      <c r="S21" s="13"/>
      <c r="T21" s="13"/>
      <c r="U21" s="13"/>
    </row>
    <row r="22" ht="15" customHeight="1" spans="1:21">
      <c r="A22" s="150">
        <v>1</v>
      </c>
      <c r="B22" s="13"/>
      <c r="C22" s="13"/>
      <c r="D22" s="13"/>
      <c r="E22" s="13"/>
      <c r="F22" s="13"/>
      <c r="G22" s="13"/>
      <c r="H22" s="13"/>
      <c r="I22" s="13"/>
      <c r="J22" s="13"/>
      <c r="K22" s="13"/>
      <c r="L22" s="13"/>
      <c r="M22" s="13"/>
      <c r="N22" s="163"/>
      <c r="O22" s="110"/>
      <c r="P22" s="13"/>
      <c r="Q22" s="13"/>
      <c r="R22" s="13"/>
      <c r="S22" s="13"/>
      <c r="T22" s="13"/>
      <c r="U22" s="13"/>
    </row>
    <row r="23" ht="15" customHeight="1" spans="1:21">
      <c r="A23" s="150" t="s">
        <v>64</v>
      </c>
      <c r="B23" s="13"/>
      <c r="C23" s="13"/>
      <c r="D23" s="13"/>
      <c r="E23" s="13"/>
      <c r="F23" s="13"/>
      <c r="G23" s="13"/>
      <c r="H23" s="13"/>
      <c r="I23" s="13"/>
      <c r="J23" s="13"/>
      <c r="K23" s="13"/>
      <c r="L23" s="13"/>
      <c r="M23" s="13"/>
      <c r="N23" s="163"/>
      <c r="O23" s="110"/>
      <c r="P23" s="13"/>
      <c r="Q23" s="13"/>
      <c r="R23" s="13"/>
      <c r="S23" s="13"/>
      <c r="T23" s="13"/>
      <c r="U23" s="13"/>
    </row>
    <row r="24" ht="15" customHeight="1" spans="1:21">
      <c r="A24" s="150" t="s">
        <v>69</v>
      </c>
      <c r="B24" s="13" t="s">
        <v>18</v>
      </c>
      <c r="C24" s="13"/>
      <c r="D24" s="13"/>
      <c r="E24" s="13"/>
      <c r="F24" s="13"/>
      <c r="G24" s="13"/>
      <c r="H24" s="13"/>
      <c r="I24" s="13"/>
      <c r="J24" s="13"/>
      <c r="K24" s="13"/>
      <c r="L24" s="13"/>
      <c r="M24" s="13"/>
      <c r="N24" s="163"/>
      <c r="O24" s="110"/>
      <c r="P24" s="13"/>
      <c r="Q24" s="13"/>
      <c r="R24" s="13"/>
      <c r="S24" s="13"/>
      <c r="T24" s="13"/>
      <c r="U24" s="13"/>
    </row>
    <row r="25" ht="15" customHeight="1" spans="1:21">
      <c r="A25" s="150">
        <v>1</v>
      </c>
      <c r="B25" s="13"/>
      <c r="C25" s="13"/>
      <c r="D25" s="13"/>
      <c r="E25" s="13"/>
      <c r="F25" s="13"/>
      <c r="G25" s="13"/>
      <c r="H25" s="13"/>
      <c r="I25" s="13"/>
      <c r="J25" s="13"/>
      <c r="K25" s="13"/>
      <c r="L25" s="13"/>
      <c r="M25" s="13"/>
      <c r="N25" s="163"/>
      <c r="O25" s="110"/>
      <c r="P25" s="13"/>
      <c r="Q25" s="13"/>
      <c r="R25" s="13"/>
      <c r="S25" s="13"/>
      <c r="T25" s="13"/>
      <c r="U25" s="13"/>
    </row>
    <row r="26" ht="15" customHeight="1" spans="1:21">
      <c r="A26" s="150" t="s">
        <v>64</v>
      </c>
      <c r="B26" s="13"/>
      <c r="C26" s="13"/>
      <c r="D26" s="13"/>
      <c r="E26" s="13"/>
      <c r="F26" s="13"/>
      <c r="G26" s="13"/>
      <c r="H26" s="13"/>
      <c r="I26" s="13"/>
      <c r="J26" s="13"/>
      <c r="K26" s="13"/>
      <c r="L26" s="13"/>
      <c r="M26" s="13"/>
      <c r="N26" s="163"/>
      <c r="O26" s="110"/>
      <c r="P26" s="13"/>
      <c r="Q26" s="13"/>
      <c r="R26" s="13"/>
      <c r="S26" s="13"/>
      <c r="T26" s="13"/>
      <c r="U26" s="13"/>
    </row>
    <row r="27" ht="15" customHeight="1" spans="1:21">
      <c r="A27" s="150" t="s">
        <v>70</v>
      </c>
      <c r="B27" s="13" t="s">
        <v>19</v>
      </c>
      <c r="C27" s="13"/>
      <c r="D27" s="13"/>
      <c r="E27" s="13"/>
      <c r="F27" s="13"/>
      <c r="G27" s="13"/>
      <c r="H27" s="13"/>
      <c r="I27" s="13"/>
      <c r="J27" s="13"/>
      <c r="K27" s="13"/>
      <c r="L27" s="13"/>
      <c r="M27" s="13"/>
      <c r="N27" s="163"/>
      <c r="O27" s="110"/>
      <c r="P27" s="13"/>
      <c r="Q27" s="13"/>
      <c r="R27" s="13"/>
      <c r="S27" s="13"/>
      <c r="T27" s="13"/>
      <c r="U27" s="13"/>
    </row>
    <row r="28" ht="15" customHeight="1" spans="1:21">
      <c r="A28" s="150">
        <v>1</v>
      </c>
      <c r="B28" s="13"/>
      <c r="C28" s="13"/>
      <c r="D28" s="13"/>
      <c r="E28" s="13"/>
      <c r="F28" s="13"/>
      <c r="G28" s="13"/>
      <c r="H28" s="13"/>
      <c r="I28" s="13"/>
      <c r="J28" s="13"/>
      <c r="K28" s="13"/>
      <c r="L28" s="13"/>
      <c r="M28" s="13"/>
      <c r="N28" s="163"/>
      <c r="O28" s="110"/>
      <c r="P28" s="13"/>
      <c r="Q28" s="13"/>
      <c r="R28" s="13"/>
      <c r="S28" s="13"/>
      <c r="T28" s="13"/>
      <c r="U28" s="13"/>
    </row>
    <row r="29" ht="15" customHeight="1" spans="1:21">
      <c r="A29" s="150" t="s">
        <v>64</v>
      </c>
      <c r="B29" s="13"/>
      <c r="C29" s="13"/>
      <c r="D29" s="13"/>
      <c r="E29" s="13"/>
      <c r="F29" s="13"/>
      <c r="G29" s="13"/>
      <c r="H29" s="13"/>
      <c r="I29" s="13"/>
      <c r="J29" s="13"/>
      <c r="K29" s="13"/>
      <c r="L29" s="13"/>
      <c r="M29" s="13"/>
      <c r="N29" s="163"/>
      <c r="O29" s="110"/>
      <c r="P29" s="13"/>
      <c r="Q29" s="13"/>
      <c r="R29" s="13"/>
      <c r="S29" s="13"/>
      <c r="T29" s="13"/>
      <c r="U29" s="13"/>
    </row>
    <row r="30" ht="15" customHeight="1" spans="1:21">
      <c r="A30" s="150" t="s">
        <v>71</v>
      </c>
      <c r="B30" s="13" t="s">
        <v>20</v>
      </c>
      <c r="C30" s="13"/>
      <c r="D30" s="13"/>
      <c r="E30" s="13"/>
      <c r="F30" s="13"/>
      <c r="G30" s="13"/>
      <c r="H30" s="13"/>
      <c r="I30" s="13"/>
      <c r="J30" s="13"/>
      <c r="K30" s="13"/>
      <c r="L30" s="13"/>
      <c r="M30" s="13"/>
      <c r="N30" s="163"/>
      <c r="O30" s="110"/>
      <c r="P30" s="13"/>
      <c r="Q30" s="13"/>
      <c r="R30" s="13"/>
      <c r="S30" s="13"/>
      <c r="T30" s="13"/>
      <c r="U30" s="13"/>
    </row>
    <row r="31" ht="15" customHeight="1" spans="1:21">
      <c r="A31" s="150">
        <v>1</v>
      </c>
      <c r="B31" s="13"/>
      <c r="C31" s="13"/>
      <c r="D31" s="13"/>
      <c r="E31" s="13"/>
      <c r="F31" s="13"/>
      <c r="G31" s="13"/>
      <c r="H31" s="13"/>
      <c r="I31" s="13"/>
      <c r="J31" s="13"/>
      <c r="K31" s="13"/>
      <c r="L31" s="13"/>
      <c r="M31" s="13"/>
      <c r="N31" s="163"/>
      <c r="O31" s="110"/>
      <c r="P31" s="13"/>
      <c r="Q31" s="13"/>
      <c r="R31" s="13"/>
      <c r="S31" s="13"/>
      <c r="T31" s="13"/>
      <c r="U31" s="13"/>
    </row>
    <row r="32" ht="15" customHeight="1" spans="1:21">
      <c r="A32" s="150" t="s">
        <v>64</v>
      </c>
      <c r="B32" s="13"/>
      <c r="C32" s="13"/>
      <c r="D32" s="13"/>
      <c r="E32" s="13"/>
      <c r="F32" s="13"/>
      <c r="G32" s="13"/>
      <c r="H32" s="13"/>
      <c r="I32" s="13"/>
      <c r="J32" s="13"/>
      <c r="K32" s="13"/>
      <c r="L32" s="13"/>
      <c r="M32" s="13"/>
      <c r="N32" s="163"/>
      <c r="O32" s="110"/>
      <c r="P32" s="13"/>
      <c r="Q32" s="13"/>
      <c r="R32" s="13"/>
      <c r="S32" s="13"/>
      <c r="T32" s="13"/>
      <c r="U32" s="13"/>
    </row>
    <row r="33" ht="15" customHeight="1" spans="1:21">
      <c r="A33" s="150" t="s">
        <v>72</v>
      </c>
      <c r="B33" s="13" t="s">
        <v>21</v>
      </c>
      <c r="C33" s="13"/>
      <c r="D33" s="13"/>
      <c r="E33" s="13"/>
      <c r="F33" s="13"/>
      <c r="G33" s="13"/>
      <c r="H33" s="13"/>
      <c r="I33" s="13"/>
      <c r="J33" s="13"/>
      <c r="K33" s="13"/>
      <c r="L33" s="13"/>
      <c r="M33" s="13"/>
      <c r="N33" s="163"/>
      <c r="O33" s="110"/>
      <c r="P33" s="13"/>
      <c r="Q33" s="13"/>
      <c r="R33" s="13"/>
      <c r="S33" s="13"/>
      <c r="T33" s="13"/>
      <c r="U33" s="13"/>
    </row>
    <row r="34" ht="15" customHeight="1" spans="1:21">
      <c r="A34" s="150">
        <v>1</v>
      </c>
      <c r="B34" s="13"/>
      <c r="C34" s="13"/>
      <c r="D34" s="13"/>
      <c r="E34" s="13"/>
      <c r="F34" s="13"/>
      <c r="G34" s="13"/>
      <c r="H34" s="13"/>
      <c r="I34" s="13"/>
      <c r="J34" s="13"/>
      <c r="K34" s="13"/>
      <c r="L34" s="13"/>
      <c r="M34" s="13"/>
      <c r="N34" s="163"/>
      <c r="O34" s="110"/>
      <c r="P34" s="13"/>
      <c r="Q34" s="13"/>
      <c r="R34" s="13"/>
      <c r="S34" s="13"/>
      <c r="T34" s="13"/>
      <c r="U34" s="13"/>
    </row>
    <row r="35" ht="15" customHeight="1" spans="1:21">
      <c r="A35" s="150" t="s">
        <v>64</v>
      </c>
      <c r="B35" s="13"/>
      <c r="C35" s="13"/>
      <c r="D35" s="13"/>
      <c r="E35" s="13"/>
      <c r="F35" s="13"/>
      <c r="G35" s="13"/>
      <c r="H35" s="13"/>
      <c r="I35" s="13"/>
      <c r="J35" s="13"/>
      <c r="K35" s="13"/>
      <c r="L35" s="13"/>
      <c r="M35" s="13"/>
      <c r="N35" s="163"/>
      <c r="O35" s="110"/>
      <c r="P35" s="13"/>
      <c r="Q35" s="13"/>
      <c r="R35" s="13"/>
      <c r="S35" s="13"/>
      <c r="T35" s="13"/>
      <c r="U35" s="13"/>
    </row>
    <row r="36" ht="15" customHeight="1" spans="1:21">
      <c r="A36" s="150" t="s">
        <v>73</v>
      </c>
      <c r="B36" s="13" t="s">
        <v>22</v>
      </c>
      <c r="C36" s="13"/>
      <c r="D36" s="13"/>
      <c r="E36" s="13"/>
      <c r="F36" s="13"/>
      <c r="G36" s="13"/>
      <c r="H36" s="13"/>
      <c r="I36" s="13"/>
      <c r="J36" s="13"/>
      <c r="K36" s="13"/>
      <c r="L36" s="13"/>
      <c r="M36" s="13"/>
      <c r="N36" s="163"/>
      <c r="O36" s="110"/>
      <c r="P36" s="13"/>
      <c r="Q36" s="13"/>
      <c r="R36" s="13"/>
      <c r="S36" s="13"/>
      <c r="T36" s="13"/>
      <c r="U36" s="13"/>
    </row>
    <row r="37" ht="15" customHeight="1" spans="1:21">
      <c r="A37" s="150">
        <v>1</v>
      </c>
      <c r="B37" s="13"/>
      <c r="C37" s="13"/>
      <c r="D37" s="13"/>
      <c r="E37" s="13"/>
      <c r="F37" s="13"/>
      <c r="G37" s="13"/>
      <c r="H37" s="13"/>
      <c r="I37" s="13"/>
      <c r="J37" s="13"/>
      <c r="K37" s="13"/>
      <c r="L37" s="13"/>
      <c r="M37" s="13"/>
      <c r="N37" s="163"/>
      <c r="O37" s="110"/>
      <c r="P37" s="13"/>
      <c r="Q37" s="13"/>
      <c r="R37" s="13"/>
      <c r="S37" s="13"/>
      <c r="T37" s="13"/>
      <c r="U37" s="13"/>
    </row>
    <row r="38" ht="15" customHeight="1" spans="1:21">
      <c r="A38" s="150" t="s">
        <v>64</v>
      </c>
      <c r="B38" s="13"/>
      <c r="C38" s="13"/>
      <c r="D38" s="13"/>
      <c r="E38" s="13"/>
      <c r="F38" s="13"/>
      <c r="G38" s="13"/>
      <c r="H38" s="13"/>
      <c r="I38" s="13"/>
      <c r="J38" s="13"/>
      <c r="K38" s="13"/>
      <c r="L38" s="13"/>
      <c r="M38" s="13"/>
      <c r="N38" s="163"/>
      <c r="O38" s="110"/>
      <c r="P38" s="13"/>
      <c r="Q38" s="13"/>
      <c r="R38" s="13"/>
      <c r="S38" s="13"/>
      <c r="T38" s="13"/>
      <c r="U38" s="13"/>
    </row>
    <row r="39" ht="15" customHeight="1" spans="1:21">
      <c r="A39" s="150" t="s">
        <v>74</v>
      </c>
      <c r="B39" s="13" t="s">
        <v>23</v>
      </c>
      <c r="C39" s="13"/>
      <c r="D39" s="13"/>
      <c r="E39" s="13"/>
      <c r="F39" s="13"/>
      <c r="G39" s="13"/>
      <c r="H39" s="13"/>
      <c r="I39" s="13"/>
      <c r="J39" s="13"/>
      <c r="K39" s="13"/>
      <c r="L39" s="13"/>
      <c r="M39" s="13"/>
      <c r="N39" s="163"/>
      <c r="O39" s="110"/>
      <c r="P39" s="13"/>
      <c r="Q39" s="13"/>
      <c r="R39" s="13"/>
      <c r="S39" s="13"/>
      <c r="T39" s="13"/>
      <c r="U39" s="13"/>
    </row>
    <row r="40" ht="15" customHeight="1" spans="1:21">
      <c r="A40" s="150">
        <v>1</v>
      </c>
      <c r="B40" s="13"/>
      <c r="C40" s="13"/>
      <c r="D40" s="13"/>
      <c r="E40" s="13"/>
      <c r="F40" s="13"/>
      <c r="G40" s="13"/>
      <c r="H40" s="13"/>
      <c r="I40" s="13"/>
      <c r="J40" s="13"/>
      <c r="K40" s="13"/>
      <c r="L40" s="13"/>
      <c r="M40" s="13"/>
      <c r="N40" s="163"/>
      <c r="O40" s="110"/>
      <c r="P40" s="13"/>
      <c r="Q40" s="13"/>
      <c r="R40" s="13"/>
      <c r="S40" s="13"/>
      <c r="T40" s="13"/>
      <c r="U40" s="13"/>
    </row>
    <row r="41" ht="15" customHeight="1" spans="1:21">
      <c r="A41" s="150" t="s">
        <v>64</v>
      </c>
      <c r="B41" s="13"/>
      <c r="C41" s="13"/>
      <c r="D41" s="13"/>
      <c r="E41" s="13"/>
      <c r="F41" s="13"/>
      <c r="G41" s="13"/>
      <c r="H41" s="13"/>
      <c r="I41" s="13"/>
      <c r="J41" s="13"/>
      <c r="K41" s="13"/>
      <c r="L41" s="13"/>
      <c r="M41" s="13"/>
      <c r="N41" s="163"/>
      <c r="O41" s="110"/>
      <c r="P41" s="13"/>
      <c r="Q41" s="13"/>
      <c r="R41" s="13"/>
      <c r="S41" s="13"/>
      <c r="T41" s="13"/>
      <c r="U41" s="13"/>
    </row>
    <row r="42" ht="15" customHeight="1" spans="1:21">
      <c r="A42" s="150" t="s">
        <v>75</v>
      </c>
      <c r="B42" s="13" t="s">
        <v>24</v>
      </c>
      <c r="C42" s="13"/>
      <c r="D42" s="13"/>
      <c r="E42" s="13"/>
      <c r="F42" s="13"/>
      <c r="G42" s="13"/>
      <c r="H42" s="13"/>
      <c r="I42" s="13"/>
      <c r="J42" s="13"/>
      <c r="K42" s="13"/>
      <c r="L42" s="13"/>
      <c r="M42" s="13"/>
      <c r="N42" s="163"/>
      <c r="O42" s="110"/>
      <c r="P42" s="13"/>
      <c r="Q42" s="13"/>
      <c r="R42" s="13"/>
      <c r="S42" s="13"/>
      <c r="T42" s="13"/>
      <c r="U42" s="13"/>
    </row>
    <row r="43" ht="15" customHeight="1" spans="1:21">
      <c r="A43" s="150">
        <v>1</v>
      </c>
      <c r="B43" s="13"/>
      <c r="C43" s="13"/>
      <c r="D43" s="13"/>
      <c r="E43" s="13"/>
      <c r="F43" s="13"/>
      <c r="G43" s="13"/>
      <c r="H43" s="13"/>
      <c r="I43" s="13"/>
      <c r="J43" s="13"/>
      <c r="K43" s="13"/>
      <c r="L43" s="13"/>
      <c r="M43" s="13"/>
      <c r="N43" s="163"/>
      <c r="O43" s="110"/>
      <c r="P43" s="13"/>
      <c r="Q43" s="13"/>
      <c r="R43" s="13"/>
      <c r="S43" s="13"/>
      <c r="T43" s="13"/>
      <c r="U43" s="13"/>
    </row>
    <row r="44" ht="15" customHeight="1" spans="1:21">
      <c r="A44" s="150" t="s">
        <v>64</v>
      </c>
      <c r="B44" s="13"/>
      <c r="C44" s="13"/>
      <c r="D44" s="13"/>
      <c r="E44" s="13"/>
      <c r="F44" s="13"/>
      <c r="G44" s="13"/>
      <c r="H44" s="13"/>
      <c r="I44" s="13"/>
      <c r="J44" s="13"/>
      <c r="K44" s="13"/>
      <c r="L44" s="13"/>
      <c r="M44" s="13"/>
      <c r="N44" s="163"/>
      <c r="O44" s="110"/>
      <c r="P44" s="13"/>
      <c r="Q44" s="13"/>
      <c r="R44" s="13"/>
      <c r="S44" s="13"/>
      <c r="T44" s="13"/>
      <c r="U44" s="13"/>
    </row>
    <row r="45" ht="15" customHeight="1" spans="1:21">
      <c r="A45" s="150" t="s">
        <v>76</v>
      </c>
      <c r="B45" s="13" t="s">
        <v>25</v>
      </c>
      <c r="C45" s="13"/>
      <c r="D45" s="13"/>
      <c r="E45" s="13"/>
      <c r="F45" s="13"/>
      <c r="G45" s="13"/>
      <c r="H45" s="13"/>
      <c r="I45" s="13"/>
      <c r="J45" s="13"/>
      <c r="K45" s="13"/>
      <c r="L45" s="13"/>
      <c r="M45" s="13"/>
      <c r="N45" s="163"/>
      <c r="O45" s="110"/>
      <c r="P45" s="13"/>
      <c r="Q45" s="13"/>
      <c r="R45" s="13"/>
      <c r="S45" s="13"/>
      <c r="T45" s="13"/>
      <c r="U45" s="13"/>
    </row>
    <row r="46" ht="15" customHeight="1" spans="1:21">
      <c r="A46" s="150">
        <v>1</v>
      </c>
      <c r="B46" s="13"/>
      <c r="C46" s="13"/>
      <c r="D46" s="13"/>
      <c r="E46" s="13"/>
      <c r="F46" s="13"/>
      <c r="G46" s="13"/>
      <c r="H46" s="13"/>
      <c r="I46" s="13"/>
      <c r="J46" s="13"/>
      <c r="K46" s="13"/>
      <c r="L46" s="13"/>
      <c r="M46" s="13"/>
      <c r="N46" s="163"/>
      <c r="O46" s="110"/>
      <c r="P46" s="13"/>
      <c r="Q46" s="13"/>
      <c r="R46" s="13"/>
      <c r="S46" s="13"/>
      <c r="T46" s="13"/>
      <c r="U46" s="13"/>
    </row>
    <row r="47" ht="15" customHeight="1" spans="1:21">
      <c r="A47" s="151" t="s">
        <v>64</v>
      </c>
      <c r="B47" s="152"/>
      <c r="C47" s="152"/>
      <c r="D47" s="152"/>
      <c r="E47" s="152"/>
      <c r="F47" s="152"/>
      <c r="G47" s="152"/>
      <c r="H47" s="152"/>
      <c r="I47" s="152"/>
      <c r="J47" s="152"/>
      <c r="K47" s="152"/>
      <c r="L47" s="152"/>
      <c r="M47" s="152"/>
      <c r="N47" s="164"/>
      <c r="O47" s="110"/>
      <c r="P47" s="13"/>
      <c r="Q47" s="13"/>
      <c r="R47" s="13"/>
      <c r="S47" s="13"/>
      <c r="T47" s="13"/>
      <c r="U47" s="13"/>
    </row>
    <row r="48" spans="1:21">
      <c r="A48" s="153" t="s">
        <v>84</v>
      </c>
      <c r="B48" s="154"/>
      <c r="C48" s="154"/>
      <c r="D48" s="154"/>
      <c r="E48" s="154"/>
      <c r="F48" s="154"/>
      <c r="G48" s="154"/>
      <c r="H48" s="154"/>
      <c r="I48" s="154"/>
      <c r="J48" s="154"/>
      <c r="K48" s="154"/>
      <c r="L48" s="154"/>
      <c r="M48" s="154"/>
      <c r="N48" s="154"/>
      <c r="O48" s="154"/>
      <c r="P48" s="154"/>
      <c r="Q48" s="154"/>
      <c r="R48" s="154"/>
      <c r="S48" s="154"/>
      <c r="T48" s="154"/>
      <c r="U48" s="154"/>
    </row>
    <row r="49" ht="58.15" customHeight="1" spans="1:21">
      <c r="A49" s="154"/>
      <c r="B49" s="154"/>
      <c r="C49" s="154"/>
      <c r="D49" s="154"/>
      <c r="E49" s="154"/>
      <c r="F49" s="154"/>
      <c r="G49" s="154"/>
      <c r="H49" s="154"/>
      <c r="I49" s="154"/>
      <c r="J49" s="154"/>
      <c r="K49" s="154"/>
      <c r="L49" s="154"/>
      <c r="M49" s="154"/>
      <c r="N49" s="154"/>
      <c r="O49" s="154"/>
      <c r="P49" s="154"/>
      <c r="Q49" s="154"/>
      <c r="R49" s="154"/>
      <c r="S49" s="154"/>
      <c r="T49" s="154"/>
      <c r="U49" s="154"/>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1">
        <v>2035200</v>
      </c>
      <c r="D2" s="51">
        <v>550795.62</v>
      </c>
      <c r="E2" s="51">
        <v>2712524.95</v>
      </c>
      <c r="J2">
        <v>2584164.22</v>
      </c>
      <c r="K2" s="18">
        <f>K3+K4+K5</f>
        <v>2534819.49</v>
      </c>
    </row>
    <row r="3" ht="33.75" spans="1:12">
      <c r="A3" s="13" t="s">
        <v>85</v>
      </c>
      <c r="B3" s="138">
        <v>151776.57</v>
      </c>
      <c r="C3" s="50">
        <f>C2*F3</f>
        <v>119449.422413608</v>
      </c>
      <c r="D3" s="50">
        <f>D2*F3</f>
        <v>32327.1514725555</v>
      </c>
      <c r="E3" s="50">
        <v>159202.8</v>
      </c>
      <c r="F3" s="139">
        <f>E3/E2</f>
        <v>0.0586917366419063</v>
      </c>
      <c r="H3" s="44" t="s">
        <v>86</v>
      </c>
      <c r="I3" s="50"/>
      <c r="J3" s="50">
        <v>1118634.35</v>
      </c>
      <c r="K3" s="50">
        <v>1097273.98</v>
      </c>
      <c r="L3">
        <f>K3/K2</f>
        <v>0.432880520419227</v>
      </c>
    </row>
    <row r="4" ht="33.75" spans="1:12">
      <c r="A4" s="13" t="s">
        <v>87</v>
      </c>
      <c r="B4" s="138">
        <v>300626.44</v>
      </c>
      <c r="C4" s="50">
        <f>C2*F4</f>
        <v>236595.499808398</v>
      </c>
      <c r="D4" s="50">
        <f>D2*F4</f>
        <v>64030.937994387</v>
      </c>
      <c r="E4" s="50">
        <v>315335.69</v>
      </c>
      <c r="F4" s="139">
        <f>E4/E2</f>
        <v>0.11625171963856</v>
      </c>
      <c r="H4" s="44" t="s">
        <v>88</v>
      </c>
      <c r="I4" s="50"/>
      <c r="J4" s="50">
        <v>1140450.65</v>
      </c>
      <c r="K4" s="50">
        <v>1118673.69</v>
      </c>
      <c r="L4">
        <f>K4/K2</f>
        <v>0.441322821768267</v>
      </c>
    </row>
    <row r="5" ht="30.75" customHeight="1" spans="1:12">
      <c r="A5" s="13" t="s">
        <v>89</v>
      </c>
      <c r="B5" s="138">
        <v>217108.13</v>
      </c>
      <c r="C5" s="50">
        <f>C2*F5</f>
        <v>170865.897136909</v>
      </c>
      <c r="D5" s="50">
        <f>D2*F5</f>
        <v>46242.2306163425</v>
      </c>
      <c r="E5" s="50">
        <v>227730.94</v>
      </c>
      <c r="F5" s="139">
        <f>E5/E2</f>
        <v>0.0839553346781197</v>
      </c>
      <c r="H5" s="44" t="s">
        <v>90</v>
      </c>
      <c r="I5" s="50"/>
      <c r="J5" s="50">
        <v>325079.22</v>
      </c>
      <c r="K5" s="50">
        <v>318871.82</v>
      </c>
      <c r="L5">
        <f>K5/K2</f>
        <v>0.125796657812506</v>
      </c>
    </row>
    <row r="6" ht="30.75" customHeight="1" spans="1:6">
      <c r="A6" s="13" t="s">
        <v>91</v>
      </c>
      <c r="B6" s="138">
        <v>195948.44</v>
      </c>
      <c r="C6" s="50">
        <f>C2*F6</f>
        <v>154213.049759413</v>
      </c>
      <c r="D6" s="50">
        <f>D2*F6</f>
        <v>41735.3932558603</v>
      </c>
      <c r="E6" s="50">
        <v>205535.94</v>
      </c>
      <c r="F6" s="139">
        <f>E6/E2</f>
        <v>0.0757729214619759</v>
      </c>
    </row>
    <row r="7" ht="30.75" customHeight="1" spans="1:6">
      <c r="A7" s="13" t="s">
        <v>92</v>
      </c>
      <c r="B7" s="138">
        <v>276614.49</v>
      </c>
      <c r="C7" s="50">
        <f>C2*F7</f>
        <v>217697.898124034</v>
      </c>
      <c r="D7" s="50">
        <f>D2*F7</f>
        <v>58916.592359436</v>
      </c>
      <c r="E7" s="50">
        <v>290148.87</v>
      </c>
      <c r="F7" s="139">
        <f>E7/E2</f>
        <v>0.106966341452454</v>
      </c>
    </row>
    <row r="8" ht="30.75" customHeight="1" spans="1:6">
      <c r="A8" s="13" t="s">
        <v>93</v>
      </c>
      <c r="B8" s="138">
        <v>1247804.11</v>
      </c>
      <c r="C8" s="50">
        <f>C2*F8</f>
        <v>982032.185308378</v>
      </c>
      <c r="D8" s="50">
        <f>D2*F8</f>
        <v>265771.927263602</v>
      </c>
      <c r="E8" s="50">
        <v>1308857.51</v>
      </c>
      <c r="F8" s="139">
        <f>E8/E2</f>
        <v>0.48252367595734</v>
      </c>
    </row>
    <row r="9" ht="30.75" customHeight="1" spans="1:6">
      <c r="A9" s="13" t="s">
        <v>94</v>
      </c>
      <c r="B9" s="138">
        <v>196117.44</v>
      </c>
      <c r="C9" s="50">
        <f>C2*F9</f>
        <v>154346.047449259</v>
      </c>
      <c r="D9" s="50">
        <f>D2*F9</f>
        <v>41771.3870378166</v>
      </c>
      <c r="E9" s="50">
        <v>205713.2</v>
      </c>
      <c r="F9" s="139">
        <f>E9/E2</f>
        <v>0.075838270169644</v>
      </c>
    </row>
    <row r="13" spans="3:5">
      <c r="C13" s="140">
        <v>1274500</v>
      </c>
      <c r="D13" s="141">
        <v>842984.45</v>
      </c>
      <c r="E13">
        <v>2398955.55</v>
      </c>
    </row>
    <row r="14" ht="40.5" spans="1:6">
      <c r="A14" s="142" t="s">
        <v>95</v>
      </c>
      <c r="B14" s="138">
        <v>771891.77</v>
      </c>
      <c r="C14" s="18">
        <f>C13*F14</f>
        <v>464596.594730569</v>
      </c>
      <c r="D14" s="18">
        <f>D13*F14</f>
        <v>307295.178407863</v>
      </c>
      <c r="E14">
        <v>874497.12</v>
      </c>
      <c r="F14">
        <f>E14/E13</f>
        <v>0.364532439961216</v>
      </c>
    </row>
    <row r="15" ht="40.5" spans="1:6">
      <c r="A15" s="142" t="s">
        <v>96</v>
      </c>
      <c r="B15" s="138">
        <v>307898.4</v>
      </c>
      <c r="C15" s="18">
        <f>C13*F15</f>
        <v>185322.029216006</v>
      </c>
      <c r="D15" s="18">
        <f>D13*F15</f>
        <v>122576.374163624</v>
      </c>
      <c r="E15">
        <v>348826.45</v>
      </c>
      <c r="F15">
        <f>E15/E13</f>
        <v>0.14540763375128</v>
      </c>
    </row>
    <row r="16" ht="40.5" spans="1:6">
      <c r="A16" s="142" t="s">
        <v>97</v>
      </c>
      <c r="B16" s="138">
        <v>677095.52</v>
      </c>
      <c r="C16" s="18">
        <f>C13*F16</f>
        <v>407539.349495242</v>
      </c>
      <c r="D16" s="18">
        <f>D13*F16</f>
        <v>269556.166643864</v>
      </c>
      <c r="E16">
        <v>767099.87</v>
      </c>
      <c r="F16">
        <f>E16/E13</f>
        <v>0.319764103173983</v>
      </c>
    </row>
    <row r="17" ht="27" spans="1:6">
      <c r="A17" s="142" t="s">
        <v>98</v>
      </c>
      <c r="B17" s="138">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indexed="11"/>
    <pageSetUpPr fitToPage="1"/>
  </sheetPr>
  <dimension ref="A1:W99"/>
  <sheetViews>
    <sheetView workbookViewId="0">
      <pane xSplit="13" ySplit="11" topLeftCell="N12"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26" t="s">
        <v>82</v>
      </c>
      <c r="U3" s="126"/>
      <c r="V3" s="126"/>
      <c r="W3" s="126"/>
    </row>
    <row r="4" ht="19.5" customHeight="1" spans="1:23">
      <c r="A4" s="6" t="s">
        <v>2</v>
      </c>
      <c r="B4" s="6" t="s">
        <v>43</v>
      </c>
      <c r="C4" s="6" t="s">
        <v>44</v>
      </c>
      <c r="D4" s="6" t="s">
        <v>45</v>
      </c>
      <c r="E4" s="6" t="s">
        <v>101</v>
      </c>
      <c r="F4" s="6" t="s">
        <v>46</v>
      </c>
      <c r="G4" s="6" t="s">
        <v>102</v>
      </c>
      <c r="H4" s="7" t="s">
        <v>47</v>
      </c>
      <c r="I4" s="16"/>
      <c r="J4" s="16"/>
      <c r="K4" s="16"/>
      <c r="L4" s="16"/>
      <c r="M4" s="16"/>
      <c r="N4" s="20"/>
      <c r="O4" s="125" t="s">
        <v>48</v>
      </c>
      <c r="P4" s="125"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hidden="1"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hidden="1"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hidden="1"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hidden="1" customHeight="1" spans="1:23">
      <c r="A13" s="13">
        <v>4</v>
      </c>
      <c r="B13" s="13" t="s">
        <v>114</v>
      </c>
      <c r="C13" s="13" t="s">
        <v>111</v>
      </c>
      <c r="D13" s="13"/>
      <c r="E13" s="13"/>
      <c r="F13" s="13" t="s">
        <v>113</v>
      </c>
      <c r="G13" s="13"/>
      <c r="H13" s="14">
        <f t="shared" si="3"/>
        <v>118.6</v>
      </c>
      <c r="I13" s="14">
        <v>69.86</v>
      </c>
      <c r="J13" s="14">
        <v>48.74</v>
      </c>
      <c r="K13" s="14"/>
      <c r="L13" s="13"/>
      <c r="M13" s="136">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hidden="1"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hidden="1"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hidden="1"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hidden="1"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hidden="1"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hidden="1"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hidden="1"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hidden="1"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hidden="1"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hidden="1"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hidden="1"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hidden="1"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hidden="1"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137"/>
      <c r="M31" s="13"/>
      <c r="N31" s="13"/>
      <c r="O31" s="13"/>
      <c r="P31" s="13"/>
      <c r="Q31" s="13"/>
      <c r="R31" s="13"/>
      <c r="S31" s="13"/>
      <c r="T31" s="13"/>
      <c r="U31" s="13"/>
      <c r="V31" s="13"/>
      <c r="W31" s="13"/>
    </row>
    <row r="32" ht="24" hidden="1"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hidden="1"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hidden="1"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hidden="1"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hidden="1"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hidden="1"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hidden="1"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hidden="1"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hidden="1"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hidden="1"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hidden="1"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hidden="1"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hidden="1"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hidden="1"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hidden="1"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hidden="1"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hidden="1"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hidden="1"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hidden="1"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hidden="1"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hidden="1"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hidden="1"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hidden="1"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hidden="1"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hidden="1"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hidden="1"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hidden="1"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hidden="1"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hidden="1"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hidden="1"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hidden="1"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hidden="1"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hidden="1"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hidden="1"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hidden="1"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hidden="1"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hidden="1"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hidden="1"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hidden="1"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hidden="1"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hidden="1"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hidden="1"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hidden="1"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hidden="1"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hidden="1"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hidden="1"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hidden="1"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hidden="1"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hidden="1"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hidden="1"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hidden="1"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hidden="1"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hidden="1"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hidden="1"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hidden="1"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hidden="1"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hidden="1"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hidden="1"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hidden="1"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hidden="1" spans="1:23">
      <c r="A98" s="15"/>
      <c r="B98" s="15"/>
      <c r="C98" s="15"/>
      <c r="D98" s="15"/>
      <c r="E98" s="15"/>
      <c r="F98" s="15"/>
      <c r="G98" s="15"/>
      <c r="H98" s="15"/>
      <c r="I98" s="15"/>
      <c r="J98" s="15"/>
      <c r="K98" s="15"/>
      <c r="L98" s="15"/>
      <c r="M98" s="15"/>
      <c r="N98" s="15"/>
      <c r="O98" s="15"/>
      <c r="P98" s="15"/>
      <c r="Q98" s="15"/>
      <c r="R98" s="15"/>
      <c r="S98" s="15"/>
      <c r="T98" s="15"/>
      <c r="U98" s="15"/>
      <c r="V98" s="15"/>
      <c r="W98" s="15"/>
    </row>
    <row r="99" hidden="1"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filterColumn colId="2">
      <customFilters>
        <customFilter operator="equal" val="天涯区"/>
      </customFilters>
    </filterColumn>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27"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2" t="s">
        <v>210</v>
      </c>
      <c r="E1" s="2"/>
      <c r="F1" s="2"/>
      <c r="G1" s="2"/>
      <c r="H1" s="33"/>
      <c r="I1" s="129"/>
      <c r="J1" s="2"/>
      <c r="K1" s="130"/>
      <c r="L1" s="33"/>
      <c r="M1" s="33"/>
      <c r="N1" s="33"/>
      <c r="O1" s="33"/>
      <c r="P1" s="33"/>
      <c r="Q1" s="33"/>
      <c r="R1" s="33"/>
      <c r="S1" s="33"/>
      <c r="T1" s="33"/>
      <c r="U1" s="33"/>
      <c r="V1" s="33"/>
      <c r="W1" s="33"/>
      <c r="X1" s="33"/>
      <c r="Y1" s="33"/>
      <c r="Z1" s="33"/>
      <c r="AA1" s="33"/>
      <c r="AB1" s="33"/>
      <c r="AC1" s="33"/>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81"/>
      <c r="H3" s="81"/>
      <c r="I3" s="81"/>
      <c r="J3" s="81"/>
      <c r="K3" s="131"/>
      <c r="L3" s="81"/>
      <c r="M3" s="81"/>
      <c r="N3" s="81"/>
      <c r="O3" s="81"/>
      <c r="P3" s="81"/>
      <c r="Q3" s="81"/>
      <c r="R3" s="81"/>
      <c r="S3" s="81"/>
      <c r="T3" s="81"/>
      <c r="U3" s="81"/>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11"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12"/>
    </row>
    <row r="6" s="23" customFormat="1" ht="204" customHeight="1" spans="1:31">
      <c r="A6" s="23" t="s">
        <v>243</v>
      </c>
      <c r="B6" s="23" t="s">
        <v>244</v>
      </c>
      <c r="C6" s="23" t="s">
        <v>245</v>
      </c>
      <c r="D6" s="13">
        <v>1</v>
      </c>
      <c r="E6" s="13" t="s">
        <v>246</v>
      </c>
      <c r="F6" s="13" t="s">
        <v>247</v>
      </c>
      <c r="G6" s="13" t="s">
        <v>248</v>
      </c>
      <c r="H6" s="82" t="s">
        <v>249</v>
      </c>
      <c r="I6" s="13" t="s">
        <v>244</v>
      </c>
      <c r="J6" s="13" t="s">
        <v>250</v>
      </c>
      <c r="K6" s="82" t="s">
        <v>251</v>
      </c>
      <c r="L6" s="13" t="s">
        <v>252</v>
      </c>
      <c r="M6" s="13" t="s">
        <v>248</v>
      </c>
      <c r="N6" s="13" t="s">
        <v>253</v>
      </c>
      <c r="O6" s="100">
        <f>P6+Q6</f>
        <v>2638428.74</v>
      </c>
      <c r="P6" s="95">
        <v>2638428.74</v>
      </c>
      <c r="Q6" s="110"/>
      <c r="R6" s="110"/>
      <c r="S6" s="13" t="s">
        <v>254</v>
      </c>
      <c r="T6" s="13" t="s">
        <v>255</v>
      </c>
      <c r="U6" s="13" t="s">
        <v>256</v>
      </c>
      <c r="V6" s="13" t="s">
        <v>256</v>
      </c>
      <c r="W6" s="13" t="s">
        <v>256</v>
      </c>
      <c r="X6" s="13" t="s">
        <v>257</v>
      </c>
      <c r="Y6" s="13" t="s">
        <v>248</v>
      </c>
      <c r="Z6" s="13" t="s">
        <v>256</v>
      </c>
      <c r="AA6" s="13" t="s">
        <v>256</v>
      </c>
      <c r="AB6" s="13" t="s">
        <v>258</v>
      </c>
      <c r="AC6" s="13"/>
      <c r="AD6" s="13" t="s">
        <v>259</v>
      </c>
      <c r="AE6" s="23" t="b">
        <f>G6=M6</f>
        <v>1</v>
      </c>
    </row>
    <row r="7" s="23" customFormat="1" ht="142.5" customHeight="1" spans="1:31">
      <c r="A7" s="23" t="s">
        <v>260</v>
      </c>
      <c r="B7" s="23" t="s">
        <v>261</v>
      </c>
      <c r="C7" s="23" t="s">
        <v>19</v>
      </c>
      <c r="D7" s="13">
        <v>2</v>
      </c>
      <c r="E7" s="13" t="s">
        <v>262</v>
      </c>
      <c r="F7" s="13" t="s">
        <v>263</v>
      </c>
      <c r="G7" s="13" t="s">
        <v>264</v>
      </c>
      <c r="H7" s="82" t="s">
        <v>265</v>
      </c>
      <c r="I7" s="13" t="s">
        <v>244</v>
      </c>
      <c r="J7" s="13" t="s">
        <v>266</v>
      </c>
      <c r="K7" s="82" t="s">
        <v>267</v>
      </c>
      <c r="L7" s="13" t="s">
        <v>268</v>
      </c>
      <c r="M7" s="13" t="s">
        <v>264</v>
      </c>
      <c r="N7" s="13" t="s">
        <v>269</v>
      </c>
      <c r="O7" s="100">
        <f t="shared" ref="O7:O67" si="0">P7+Q7</f>
        <v>1000000</v>
      </c>
      <c r="P7" s="95">
        <v>1000000</v>
      </c>
      <c r="Q7" s="110"/>
      <c r="R7" s="110"/>
      <c r="S7" s="13" t="s">
        <v>255</v>
      </c>
      <c r="T7" s="13" t="s">
        <v>270</v>
      </c>
      <c r="U7" s="13" t="s">
        <v>271</v>
      </c>
      <c r="V7" s="13" t="s">
        <v>272</v>
      </c>
      <c r="W7" s="95">
        <v>60000</v>
      </c>
      <c r="X7" s="13" t="s">
        <v>273</v>
      </c>
      <c r="Y7" s="13" t="s">
        <v>272</v>
      </c>
      <c r="Z7" s="13" t="s">
        <v>256</v>
      </c>
      <c r="AA7" s="13" t="s">
        <v>256</v>
      </c>
      <c r="AB7" s="13" t="s">
        <v>258</v>
      </c>
      <c r="AC7" s="13" t="s">
        <v>274</v>
      </c>
      <c r="AD7" s="135"/>
      <c r="AE7" s="23" t="b">
        <f t="shared" ref="AE7:AE67" si="1">G7=M7</f>
        <v>1</v>
      </c>
    </row>
    <row r="8" s="23" customFormat="1" ht="52.5" customHeight="1" spans="4:31">
      <c r="D8" s="13">
        <v>3</v>
      </c>
      <c r="E8" s="13" t="s">
        <v>275</v>
      </c>
      <c r="F8" s="13" t="s">
        <v>276</v>
      </c>
      <c r="G8" s="13" t="s">
        <v>263</v>
      </c>
      <c r="H8" s="82" t="s">
        <v>277</v>
      </c>
      <c r="I8" s="13" t="s">
        <v>244</v>
      </c>
      <c r="J8" s="13" t="s">
        <v>278</v>
      </c>
      <c r="K8" s="82" t="s">
        <v>279</v>
      </c>
      <c r="L8" s="13" t="s">
        <v>280</v>
      </c>
      <c r="M8" s="13" t="s">
        <v>264</v>
      </c>
      <c r="N8" s="13" t="s">
        <v>269</v>
      </c>
      <c r="O8" s="100">
        <f t="shared" si="0"/>
        <v>2301355</v>
      </c>
      <c r="P8" s="95">
        <v>2301355</v>
      </c>
      <c r="Q8" s="110"/>
      <c r="R8" s="110"/>
      <c r="S8" s="13" t="s">
        <v>254</v>
      </c>
      <c r="T8" s="13" t="s">
        <v>270</v>
      </c>
      <c r="U8" s="13" t="s">
        <v>281</v>
      </c>
      <c r="V8" s="13" t="s">
        <v>264</v>
      </c>
      <c r="W8" s="13"/>
      <c r="X8" s="13" t="s">
        <v>257</v>
      </c>
      <c r="Y8" s="13" t="s">
        <v>264</v>
      </c>
      <c r="Z8" s="13" t="s">
        <v>256</v>
      </c>
      <c r="AA8" s="13" t="s">
        <v>256</v>
      </c>
      <c r="AB8" s="13" t="s">
        <v>270</v>
      </c>
      <c r="AC8" s="13"/>
      <c r="AD8" s="135"/>
      <c r="AE8" s="23" t="b">
        <f t="shared" si="1"/>
        <v>0</v>
      </c>
    </row>
    <row r="9" s="23" customFormat="1" ht="140.25" customHeight="1" spans="1:31">
      <c r="A9" s="23" t="s">
        <v>282</v>
      </c>
      <c r="B9" s="23" t="s">
        <v>283</v>
      </c>
      <c r="C9" s="23" t="s">
        <v>284</v>
      </c>
      <c r="D9" s="13">
        <v>4</v>
      </c>
      <c r="E9" s="13" t="s">
        <v>285</v>
      </c>
      <c r="F9" s="13" t="s">
        <v>276</v>
      </c>
      <c r="G9" s="13" t="s">
        <v>263</v>
      </c>
      <c r="H9" s="82" t="s">
        <v>286</v>
      </c>
      <c r="I9" s="13" t="s">
        <v>244</v>
      </c>
      <c r="J9" s="13" t="s">
        <v>278</v>
      </c>
      <c r="K9" s="82" t="s">
        <v>287</v>
      </c>
      <c r="L9" s="13" t="s">
        <v>288</v>
      </c>
      <c r="M9" s="13" t="s">
        <v>289</v>
      </c>
      <c r="N9" s="13" t="s">
        <v>290</v>
      </c>
      <c r="O9" s="100">
        <f t="shared" si="0"/>
        <v>1512630.8</v>
      </c>
      <c r="P9" s="95">
        <v>1512630.8</v>
      </c>
      <c r="Q9" s="110"/>
      <c r="R9" s="110"/>
      <c r="S9" s="13" t="s">
        <v>254</v>
      </c>
      <c r="T9" s="13" t="s">
        <v>270</v>
      </c>
      <c r="U9" s="13" t="s">
        <v>281</v>
      </c>
      <c r="V9" s="13" t="s">
        <v>289</v>
      </c>
      <c r="W9" s="134">
        <v>86681.88</v>
      </c>
      <c r="X9" s="13" t="s">
        <v>257</v>
      </c>
      <c r="Y9" s="13" t="s">
        <v>289</v>
      </c>
      <c r="Z9" s="13" t="s">
        <v>256</v>
      </c>
      <c r="AA9" s="13" t="s">
        <v>256</v>
      </c>
      <c r="AB9" s="13" t="s">
        <v>270</v>
      </c>
      <c r="AC9" s="13"/>
      <c r="AD9" s="135"/>
      <c r="AE9" s="23" t="b">
        <f t="shared" si="1"/>
        <v>0</v>
      </c>
    </row>
    <row r="10" s="23" customFormat="1" ht="67.5" customHeight="1" spans="1:31">
      <c r="A10" s="23" t="s">
        <v>291</v>
      </c>
      <c r="B10" s="23" t="s">
        <v>292</v>
      </c>
      <c r="C10" s="23" t="s">
        <v>293</v>
      </c>
      <c r="D10" s="13">
        <v>5</v>
      </c>
      <c r="E10" s="13" t="s">
        <v>294</v>
      </c>
      <c r="F10" s="13" t="s">
        <v>276</v>
      </c>
      <c r="G10" s="13" t="s">
        <v>263</v>
      </c>
      <c r="H10" s="82" t="s">
        <v>295</v>
      </c>
      <c r="I10" s="13" t="s">
        <v>244</v>
      </c>
      <c r="J10" s="13" t="s">
        <v>266</v>
      </c>
      <c r="K10" s="82" t="s">
        <v>296</v>
      </c>
      <c r="L10" s="13" t="s">
        <v>297</v>
      </c>
      <c r="M10" s="13" t="s">
        <v>289</v>
      </c>
      <c r="N10" s="13" t="s">
        <v>289</v>
      </c>
      <c r="O10" s="100">
        <f t="shared" si="0"/>
        <v>1200000</v>
      </c>
      <c r="P10" s="95">
        <v>1186014.2</v>
      </c>
      <c r="Q10" s="109">
        <v>13985.8</v>
      </c>
      <c r="R10" s="110"/>
      <c r="S10" s="13" t="s">
        <v>254</v>
      </c>
      <c r="T10" s="13" t="s">
        <v>270</v>
      </c>
      <c r="U10" s="13" t="s">
        <v>271</v>
      </c>
      <c r="V10" s="13" t="s">
        <v>298</v>
      </c>
      <c r="W10" s="95">
        <v>72000</v>
      </c>
      <c r="X10" s="13" t="s">
        <v>273</v>
      </c>
      <c r="Y10" s="13" t="s">
        <v>298</v>
      </c>
      <c r="Z10" s="13" t="s">
        <v>256</v>
      </c>
      <c r="AA10" s="13" t="s">
        <v>256</v>
      </c>
      <c r="AB10" s="13" t="s">
        <v>270</v>
      </c>
      <c r="AC10" s="13"/>
      <c r="AD10" s="135"/>
      <c r="AE10" s="23" t="b">
        <f t="shared" si="1"/>
        <v>0</v>
      </c>
    </row>
    <row r="11" s="23" customFormat="1" ht="87.75" customHeight="1" spans="1:31">
      <c r="A11" s="23" t="s">
        <v>299</v>
      </c>
      <c r="B11" s="23" t="s">
        <v>300</v>
      </c>
      <c r="C11" s="23" t="s">
        <v>301</v>
      </c>
      <c r="D11" s="13">
        <v>6</v>
      </c>
      <c r="E11" s="13" t="s">
        <v>115</v>
      </c>
      <c r="F11" s="13" t="s">
        <v>302</v>
      </c>
      <c r="G11" s="13" t="s">
        <v>303</v>
      </c>
      <c r="H11" s="82" t="s">
        <v>304</v>
      </c>
      <c r="I11" s="13" t="s">
        <v>244</v>
      </c>
      <c r="J11" s="13" t="s">
        <v>261</v>
      </c>
      <c r="K11" s="82" t="s">
        <v>305</v>
      </c>
      <c r="L11" s="13" t="s">
        <v>306</v>
      </c>
      <c r="M11" s="13" t="s">
        <v>303</v>
      </c>
      <c r="N11" s="13" t="s">
        <v>307</v>
      </c>
      <c r="O11" s="100">
        <f t="shared" si="0"/>
        <v>3242340</v>
      </c>
      <c r="P11" s="95">
        <v>3000000</v>
      </c>
      <c r="Q11" s="109">
        <v>242340</v>
      </c>
      <c r="R11" s="110"/>
      <c r="S11" s="13" t="s">
        <v>254</v>
      </c>
      <c r="T11" s="13" t="s">
        <v>270</v>
      </c>
      <c r="U11" s="13" t="s">
        <v>308</v>
      </c>
      <c r="V11" s="13" t="s">
        <v>309</v>
      </c>
      <c r="W11" s="13"/>
      <c r="X11" s="13" t="s">
        <v>273</v>
      </c>
      <c r="Y11" s="13" t="s">
        <v>309</v>
      </c>
      <c r="Z11" s="13" t="s">
        <v>256</v>
      </c>
      <c r="AA11" s="13" t="s">
        <v>256</v>
      </c>
      <c r="AB11" s="13" t="s">
        <v>258</v>
      </c>
      <c r="AC11" s="13"/>
      <c r="AD11" s="135"/>
      <c r="AE11" s="23" t="b">
        <f t="shared" si="1"/>
        <v>1</v>
      </c>
    </row>
    <row r="12" s="23" customFormat="1" ht="69" customHeight="1" spans="1:31">
      <c r="A12" s="23" t="s">
        <v>310</v>
      </c>
      <c r="B12" s="23" t="s">
        <v>311</v>
      </c>
      <c r="C12" s="23" t="s">
        <v>312</v>
      </c>
      <c r="D12" s="13">
        <v>7</v>
      </c>
      <c r="E12" s="13" t="s">
        <v>119</v>
      </c>
      <c r="F12" s="13" t="s">
        <v>302</v>
      </c>
      <c r="G12" s="13" t="s">
        <v>303</v>
      </c>
      <c r="H12" s="82" t="s">
        <v>313</v>
      </c>
      <c r="I12" s="13" t="s">
        <v>244</v>
      </c>
      <c r="J12" s="13" t="s">
        <v>261</v>
      </c>
      <c r="K12" s="82" t="s">
        <v>314</v>
      </c>
      <c r="L12" s="13" t="s">
        <v>315</v>
      </c>
      <c r="M12" s="13" t="s">
        <v>316</v>
      </c>
      <c r="N12" s="13" t="s">
        <v>317</v>
      </c>
      <c r="O12" s="100">
        <f t="shared" si="0"/>
        <v>6525400</v>
      </c>
      <c r="P12" s="95">
        <v>6500000</v>
      </c>
      <c r="Q12" s="109">
        <v>25400</v>
      </c>
      <c r="R12" s="110"/>
      <c r="S12" s="13" t="s">
        <v>254</v>
      </c>
      <c r="T12" s="13" t="s">
        <v>270</v>
      </c>
      <c r="U12" s="13" t="s">
        <v>308</v>
      </c>
      <c r="V12" s="13" t="s">
        <v>318</v>
      </c>
      <c r="W12" s="13"/>
      <c r="X12" s="13" t="s">
        <v>273</v>
      </c>
      <c r="Y12" s="13" t="s">
        <v>318</v>
      </c>
      <c r="Z12" s="13" t="s">
        <v>256</v>
      </c>
      <c r="AA12" s="13" t="s">
        <v>256</v>
      </c>
      <c r="AB12" s="13" t="s">
        <v>270</v>
      </c>
      <c r="AC12" s="13"/>
      <c r="AD12" s="135"/>
      <c r="AE12" s="23" t="b">
        <f t="shared" si="1"/>
        <v>0</v>
      </c>
    </row>
    <row r="13" s="23" customFormat="1" ht="77.25" customHeight="1" spans="1:31">
      <c r="A13" s="23" t="s">
        <v>319</v>
      </c>
      <c r="B13" s="23" t="s">
        <v>278</v>
      </c>
      <c r="C13" s="23" t="s">
        <v>250</v>
      </c>
      <c r="D13" s="13">
        <v>8</v>
      </c>
      <c r="E13" s="13" t="s">
        <v>121</v>
      </c>
      <c r="F13" s="13" t="s">
        <v>302</v>
      </c>
      <c r="G13" s="13" t="s">
        <v>303</v>
      </c>
      <c r="H13" s="82" t="s">
        <v>320</v>
      </c>
      <c r="I13" s="13" t="s">
        <v>244</v>
      </c>
      <c r="J13" s="13" t="s">
        <v>311</v>
      </c>
      <c r="K13" s="13" t="s">
        <v>321</v>
      </c>
      <c r="L13" s="13" t="s">
        <v>322</v>
      </c>
      <c r="M13" s="13" t="s">
        <v>323</v>
      </c>
      <c r="N13" s="13" t="s">
        <v>324</v>
      </c>
      <c r="O13" s="100">
        <f t="shared" si="0"/>
        <v>6916145</v>
      </c>
      <c r="P13" s="95">
        <v>6879488</v>
      </c>
      <c r="Q13" s="109">
        <v>36657</v>
      </c>
      <c r="R13" s="110"/>
      <c r="S13" s="13" t="s">
        <v>256</v>
      </c>
      <c r="T13" s="13" t="s">
        <v>256</v>
      </c>
      <c r="U13" s="13" t="s">
        <v>256</v>
      </c>
      <c r="V13" s="13" t="s">
        <v>256</v>
      </c>
      <c r="W13" s="13" t="s">
        <v>256</v>
      </c>
      <c r="X13" s="13" t="s">
        <v>256</v>
      </c>
      <c r="Y13" s="13" t="s">
        <v>256</v>
      </c>
      <c r="Z13" s="13" t="s">
        <v>256</v>
      </c>
      <c r="AA13" s="13" t="s">
        <v>256</v>
      </c>
      <c r="AB13" s="13" t="s">
        <v>255</v>
      </c>
      <c r="AC13" s="37" t="s">
        <v>325</v>
      </c>
      <c r="AD13" s="135"/>
      <c r="AE13" s="23" t="b">
        <f t="shared" si="1"/>
        <v>0</v>
      </c>
    </row>
    <row r="14" s="23" customFormat="1" ht="78.75" customHeight="1" spans="1:31">
      <c r="A14" s="23" t="s">
        <v>326</v>
      </c>
      <c r="B14" s="23" t="s">
        <v>327</v>
      </c>
      <c r="D14" s="13">
        <v>9</v>
      </c>
      <c r="E14" s="13" t="s">
        <v>124</v>
      </c>
      <c r="F14" s="13" t="s">
        <v>302</v>
      </c>
      <c r="G14" s="13" t="s">
        <v>328</v>
      </c>
      <c r="H14" s="82" t="s">
        <v>329</v>
      </c>
      <c r="I14" s="13" t="s">
        <v>244</v>
      </c>
      <c r="J14" s="13" t="s">
        <v>266</v>
      </c>
      <c r="K14" s="82" t="s">
        <v>330</v>
      </c>
      <c r="L14" s="13" t="s">
        <v>331</v>
      </c>
      <c r="M14" s="13" t="s">
        <v>328</v>
      </c>
      <c r="N14" s="13" t="s">
        <v>328</v>
      </c>
      <c r="O14" s="100">
        <f t="shared" si="0"/>
        <v>3100000</v>
      </c>
      <c r="P14" s="95">
        <v>3100000</v>
      </c>
      <c r="Q14" s="110"/>
      <c r="R14" s="110"/>
      <c r="S14" s="13" t="s">
        <v>254</v>
      </c>
      <c r="T14" s="13" t="s">
        <v>270</v>
      </c>
      <c r="U14" s="13" t="s">
        <v>271</v>
      </c>
      <c r="V14" s="13" t="s">
        <v>332</v>
      </c>
      <c r="W14" s="13"/>
      <c r="X14" s="13" t="s">
        <v>273</v>
      </c>
      <c r="Y14" s="13" t="s">
        <v>332</v>
      </c>
      <c r="Z14" s="13" t="s">
        <v>256</v>
      </c>
      <c r="AA14" s="13" t="s">
        <v>256</v>
      </c>
      <c r="AB14" s="13" t="s">
        <v>258</v>
      </c>
      <c r="AC14" s="13"/>
      <c r="AD14" s="135"/>
      <c r="AE14" s="23" t="b">
        <f t="shared" si="1"/>
        <v>1</v>
      </c>
    </row>
    <row r="15" s="23" customFormat="1" ht="241.5" customHeight="1" spans="1:31">
      <c r="A15" s="23" t="s">
        <v>333</v>
      </c>
      <c r="B15" s="23" t="s">
        <v>250</v>
      </c>
      <c r="D15" s="13">
        <v>10</v>
      </c>
      <c r="E15" s="13" t="s">
        <v>334</v>
      </c>
      <c r="F15" s="13" t="s">
        <v>335</v>
      </c>
      <c r="G15" s="13" t="s">
        <v>336</v>
      </c>
      <c r="H15" s="82" t="s">
        <v>337</v>
      </c>
      <c r="I15" s="13" t="s">
        <v>244</v>
      </c>
      <c r="J15" s="13" t="s">
        <v>261</v>
      </c>
      <c r="K15" s="82" t="s">
        <v>338</v>
      </c>
      <c r="L15" s="13" t="s">
        <v>339</v>
      </c>
      <c r="M15" s="13" t="s">
        <v>336</v>
      </c>
      <c r="N15" s="13" t="s">
        <v>340</v>
      </c>
      <c r="O15" s="100">
        <f t="shared" si="0"/>
        <v>11500000</v>
      </c>
      <c r="P15" s="95">
        <v>11500000</v>
      </c>
      <c r="Q15" s="110"/>
      <c r="R15" s="110"/>
      <c r="S15" s="13" t="s">
        <v>254</v>
      </c>
      <c r="T15" s="13" t="s">
        <v>270</v>
      </c>
      <c r="U15" s="13" t="s">
        <v>271</v>
      </c>
      <c r="V15" s="13" t="s">
        <v>341</v>
      </c>
      <c r="W15" s="13"/>
      <c r="X15" s="13" t="s">
        <v>257</v>
      </c>
      <c r="Y15" s="13" t="s">
        <v>336</v>
      </c>
      <c r="Z15" s="13" t="s">
        <v>256</v>
      </c>
      <c r="AA15" s="13" t="s">
        <v>256</v>
      </c>
      <c r="AB15" s="13" t="s">
        <v>258</v>
      </c>
      <c r="AC15" s="13"/>
      <c r="AD15" s="135"/>
      <c r="AE15" s="23" t="b">
        <f t="shared" si="1"/>
        <v>1</v>
      </c>
    </row>
    <row r="16" s="23" customFormat="1" ht="81.75" customHeight="1" spans="4:31">
      <c r="D16" s="13">
        <v>11</v>
      </c>
      <c r="E16" s="13" t="s">
        <v>342</v>
      </c>
      <c r="F16" s="13" t="s">
        <v>335</v>
      </c>
      <c r="G16" s="13" t="s">
        <v>343</v>
      </c>
      <c r="H16" s="82" t="s">
        <v>344</v>
      </c>
      <c r="I16" s="13" t="s">
        <v>244</v>
      </c>
      <c r="J16" s="13" t="s">
        <v>266</v>
      </c>
      <c r="K16" s="82" t="s">
        <v>345</v>
      </c>
      <c r="L16" s="13" t="s">
        <v>346</v>
      </c>
      <c r="M16" s="13" t="s">
        <v>347</v>
      </c>
      <c r="N16" s="13" t="s">
        <v>343</v>
      </c>
      <c r="O16" s="100">
        <f t="shared" si="0"/>
        <v>6500000</v>
      </c>
      <c r="P16" s="95">
        <v>6500000</v>
      </c>
      <c r="Q16" s="110"/>
      <c r="R16" s="110"/>
      <c r="S16" s="13" t="s">
        <v>254</v>
      </c>
      <c r="T16" s="13" t="s">
        <v>270</v>
      </c>
      <c r="U16" s="13" t="s">
        <v>271</v>
      </c>
      <c r="V16" s="13" t="s">
        <v>348</v>
      </c>
      <c r="W16" s="95"/>
      <c r="X16" s="13" t="s">
        <v>273</v>
      </c>
      <c r="Y16" s="13" t="s">
        <v>348</v>
      </c>
      <c r="Z16" s="13" t="s">
        <v>256</v>
      </c>
      <c r="AA16" s="13" t="s">
        <v>256</v>
      </c>
      <c r="AB16" s="13" t="s">
        <v>270</v>
      </c>
      <c r="AC16" s="13" t="s">
        <v>349</v>
      </c>
      <c r="AD16" s="135"/>
      <c r="AE16" s="23" t="b">
        <f t="shared" si="1"/>
        <v>0</v>
      </c>
    </row>
    <row r="17" s="23" customFormat="1" ht="130.5" customHeight="1" spans="4:31">
      <c r="D17" s="13">
        <v>12</v>
      </c>
      <c r="E17" s="13" t="s">
        <v>350</v>
      </c>
      <c r="F17" s="13" t="s">
        <v>335</v>
      </c>
      <c r="G17" s="13" t="s">
        <v>351</v>
      </c>
      <c r="H17" s="92" t="s">
        <v>352</v>
      </c>
      <c r="I17" s="13" t="s">
        <v>244</v>
      </c>
      <c r="J17" s="13" t="s">
        <v>261</v>
      </c>
      <c r="K17" s="82" t="s">
        <v>353</v>
      </c>
      <c r="L17" s="13" t="s">
        <v>354</v>
      </c>
      <c r="M17" s="13" t="s">
        <v>351</v>
      </c>
      <c r="N17" s="13" t="s">
        <v>355</v>
      </c>
      <c r="O17" s="100">
        <f t="shared" si="0"/>
        <v>849593.36</v>
      </c>
      <c r="P17" s="95">
        <v>849593.36</v>
      </c>
      <c r="Q17" s="110"/>
      <c r="R17" s="110"/>
      <c r="S17" s="13" t="s">
        <v>254</v>
      </c>
      <c r="T17" s="13" t="s">
        <v>270</v>
      </c>
      <c r="U17" s="13" t="s">
        <v>281</v>
      </c>
      <c r="V17" s="13" t="s">
        <v>351</v>
      </c>
      <c r="W17" s="13"/>
      <c r="X17" s="13" t="s">
        <v>257</v>
      </c>
      <c r="Y17" s="13" t="s">
        <v>351</v>
      </c>
      <c r="Z17" s="13" t="s">
        <v>256</v>
      </c>
      <c r="AA17" s="13" t="s">
        <v>256</v>
      </c>
      <c r="AB17" s="13" t="s">
        <v>258</v>
      </c>
      <c r="AC17" s="13" t="s">
        <v>356</v>
      </c>
      <c r="AD17" s="135"/>
      <c r="AE17" s="23" t="b">
        <f t="shared" si="1"/>
        <v>1</v>
      </c>
    </row>
    <row r="18" s="23" customFormat="1" ht="143.25" customHeight="1" spans="4:31">
      <c r="D18" s="13">
        <v>13</v>
      </c>
      <c r="E18" s="13" t="s">
        <v>357</v>
      </c>
      <c r="F18" s="13" t="s">
        <v>335</v>
      </c>
      <c r="G18" s="13" t="s">
        <v>358</v>
      </c>
      <c r="H18" s="82" t="s">
        <v>359</v>
      </c>
      <c r="I18" s="13" t="s">
        <v>244</v>
      </c>
      <c r="J18" s="13" t="s">
        <v>261</v>
      </c>
      <c r="K18" s="13" t="s">
        <v>321</v>
      </c>
      <c r="L18" s="13" t="s">
        <v>360</v>
      </c>
      <c r="M18" s="13" t="s">
        <v>361</v>
      </c>
      <c r="N18" s="13" t="s">
        <v>362</v>
      </c>
      <c r="O18" s="100">
        <f t="shared" si="0"/>
        <v>8020000</v>
      </c>
      <c r="P18" s="95">
        <v>8020000</v>
      </c>
      <c r="Q18" s="110"/>
      <c r="R18" s="110"/>
      <c r="S18" s="13" t="s">
        <v>256</v>
      </c>
      <c r="T18" s="13" t="s">
        <v>255</v>
      </c>
      <c r="U18" s="13" t="s">
        <v>256</v>
      </c>
      <c r="V18" s="13" t="s">
        <v>256</v>
      </c>
      <c r="W18" s="13" t="s">
        <v>256</v>
      </c>
      <c r="X18" s="13" t="s">
        <v>273</v>
      </c>
      <c r="Y18" s="13" t="s">
        <v>363</v>
      </c>
      <c r="Z18" s="13" t="s">
        <v>256</v>
      </c>
      <c r="AA18" s="13" t="s">
        <v>256</v>
      </c>
      <c r="AB18" s="13" t="s">
        <v>255</v>
      </c>
      <c r="AC18" s="82" t="s">
        <v>364</v>
      </c>
      <c r="AD18" s="135"/>
      <c r="AE18" s="23" t="b">
        <f t="shared" si="1"/>
        <v>0</v>
      </c>
    </row>
    <row r="19" s="23" customFormat="1" ht="50.25" customHeight="1" spans="4:31">
      <c r="D19" s="13">
        <v>14</v>
      </c>
      <c r="E19" s="25" t="s">
        <v>365</v>
      </c>
      <c r="F19" s="13" t="s">
        <v>366</v>
      </c>
      <c r="G19" s="13" t="s">
        <v>358</v>
      </c>
      <c r="H19" s="82" t="s">
        <v>367</v>
      </c>
      <c r="I19" s="13" t="s">
        <v>244</v>
      </c>
      <c r="J19" s="13" t="s">
        <v>261</v>
      </c>
      <c r="K19" s="132" t="s">
        <v>368</v>
      </c>
      <c r="L19" s="13" t="s">
        <v>369</v>
      </c>
      <c r="M19" s="13" t="s">
        <v>370</v>
      </c>
      <c r="N19" s="13" t="s">
        <v>371</v>
      </c>
      <c r="O19" s="100">
        <f t="shared" si="0"/>
        <v>5000000</v>
      </c>
      <c r="P19" s="95">
        <v>5000000</v>
      </c>
      <c r="Q19" s="110"/>
      <c r="R19" s="110"/>
      <c r="S19" s="13" t="s">
        <v>254</v>
      </c>
      <c r="T19" s="13" t="s">
        <v>270</v>
      </c>
      <c r="U19" s="13" t="s">
        <v>271</v>
      </c>
      <c r="V19" s="13" t="s">
        <v>363</v>
      </c>
      <c r="W19" s="13"/>
      <c r="X19" s="13" t="s">
        <v>273</v>
      </c>
      <c r="Y19" s="13" t="s">
        <v>363</v>
      </c>
      <c r="Z19" s="13" t="s">
        <v>256</v>
      </c>
      <c r="AA19" s="13" t="s">
        <v>256</v>
      </c>
      <c r="AB19" s="13" t="s">
        <v>270</v>
      </c>
      <c r="AC19" s="13"/>
      <c r="AD19" s="135"/>
      <c r="AE19" s="23" t="b">
        <f t="shared" si="1"/>
        <v>0</v>
      </c>
    </row>
    <row r="20" s="23" customFormat="1" ht="50.25" customHeight="1" spans="4:31">
      <c r="D20" s="13">
        <v>15</v>
      </c>
      <c r="E20" s="84"/>
      <c r="F20" s="13" t="s">
        <v>366</v>
      </c>
      <c r="G20" s="13" t="s">
        <v>358</v>
      </c>
      <c r="H20" s="82" t="s">
        <v>372</v>
      </c>
      <c r="I20" s="13" t="s">
        <v>244</v>
      </c>
      <c r="J20" s="13" t="s">
        <v>266</v>
      </c>
      <c r="K20" s="132" t="s">
        <v>373</v>
      </c>
      <c r="L20" s="13" t="s">
        <v>374</v>
      </c>
      <c r="M20" s="13" t="s">
        <v>370</v>
      </c>
      <c r="N20" s="13" t="s">
        <v>375</v>
      </c>
      <c r="O20" s="100">
        <f t="shared" si="0"/>
        <v>5500000</v>
      </c>
      <c r="P20" s="95">
        <v>5500000</v>
      </c>
      <c r="Q20" s="110"/>
      <c r="R20" s="110"/>
      <c r="S20" s="13" t="s">
        <v>254</v>
      </c>
      <c r="T20" s="13" t="s">
        <v>270</v>
      </c>
      <c r="U20" s="13" t="s">
        <v>271</v>
      </c>
      <c r="V20" s="13" t="s">
        <v>376</v>
      </c>
      <c r="W20" s="95">
        <v>330000</v>
      </c>
      <c r="X20" s="13" t="s">
        <v>273</v>
      </c>
      <c r="Y20" s="13" t="s">
        <v>376</v>
      </c>
      <c r="Z20" s="13" t="s">
        <v>256</v>
      </c>
      <c r="AA20" s="13" t="s">
        <v>256</v>
      </c>
      <c r="AB20" s="13" t="s">
        <v>270</v>
      </c>
      <c r="AC20" s="13"/>
      <c r="AD20" s="135"/>
      <c r="AE20" s="23" t="b">
        <f t="shared" si="1"/>
        <v>0</v>
      </c>
    </row>
    <row r="21" s="23" customFormat="1" ht="50.25" customHeight="1" spans="4:31">
      <c r="D21" s="13">
        <v>16</v>
      </c>
      <c r="E21" s="84"/>
      <c r="F21" s="13" t="s">
        <v>366</v>
      </c>
      <c r="G21" s="13" t="s">
        <v>358</v>
      </c>
      <c r="H21" s="82" t="s">
        <v>377</v>
      </c>
      <c r="I21" s="13" t="s">
        <v>244</v>
      </c>
      <c r="J21" s="13" t="s">
        <v>266</v>
      </c>
      <c r="K21" s="132" t="s">
        <v>378</v>
      </c>
      <c r="L21" s="13" t="s">
        <v>379</v>
      </c>
      <c r="M21" s="13" t="s">
        <v>370</v>
      </c>
      <c r="N21" s="13" t="s">
        <v>380</v>
      </c>
      <c r="O21" s="100">
        <f t="shared" si="0"/>
        <v>5000000</v>
      </c>
      <c r="P21" s="95">
        <v>5000000</v>
      </c>
      <c r="Q21" s="110"/>
      <c r="R21" s="110"/>
      <c r="S21" s="13" t="s">
        <v>254</v>
      </c>
      <c r="T21" s="13" t="s">
        <v>270</v>
      </c>
      <c r="U21" s="13" t="s">
        <v>271</v>
      </c>
      <c r="V21" s="13" t="s">
        <v>381</v>
      </c>
      <c r="W21" s="95">
        <v>400000</v>
      </c>
      <c r="X21" s="13" t="s">
        <v>273</v>
      </c>
      <c r="Y21" s="13" t="s">
        <v>381</v>
      </c>
      <c r="Z21" s="13" t="s">
        <v>256</v>
      </c>
      <c r="AA21" s="13" t="s">
        <v>256</v>
      </c>
      <c r="AB21" s="13" t="s">
        <v>270</v>
      </c>
      <c r="AC21" s="13"/>
      <c r="AD21" s="135"/>
      <c r="AE21" s="23" t="b">
        <f t="shared" si="1"/>
        <v>0</v>
      </c>
    </row>
    <row r="22" s="23" customFormat="1" ht="50.25" customHeight="1" spans="4:31">
      <c r="D22" s="13">
        <v>17</v>
      </c>
      <c r="E22" s="83"/>
      <c r="F22" s="13" t="s">
        <v>366</v>
      </c>
      <c r="G22" s="13" t="s">
        <v>358</v>
      </c>
      <c r="H22" s="82" t="s">
        <v>382</v>
      </c>
      <c r="I22" s="13" t="s">
        <v>244</v>
      </c>
      <c r="J22" s="13" t="s">
        <v>266</v>
      </c>
      <c r="K22" s="132" t="s">
        <v>383</v>
      </c>
      <c r="L22" s="13" t="s">
        <v>384</v>
      </c>
      <c r="M22" s="13" t="s">
        <v>370</v>
      </c>
      <c r="N22" s="13" t="s">
        <v>385</v>
      </c>
      <c r="O22" s="100">
        <f t="shared" si="0"/>
        <v>4414315.18</v>
      </c>
      <c r="P22" s="95">
        <v>4414315.18</v>
      </c>
      <c r="Q22" s="110"/>
      <c r="R22" s="110"/>
      <c r="S22" s="13" t="s">
        <v>254</v>
      </c>
      <c r="T22" s="13" t="s">
        <v>270</v>
      </c>
      <c r="U22" s="13" t="s">
        <v>271</v>
      </c>
      <c r="V22" s="13" t="s">
        <v>386</v>
      </c>
      <c r="W22" s="95">
        <v>176572.61</v>
      </c>
      <c r="X22" s="13" t="s">
        <v>273</v>
      </c>
      <c r="Y22" s="13" t="s">
        <v>386</v>
      </c>
      <c r="Z22" s="13" t="s">
        <v>256</v>
      </c>
      <c r="AA22" s="13" t="s">
        <v>256</v>
      </c>
      <c r="AB22" s="13" t="s">
        <v>270</v>
      </c>
      <c r="AC22" s="13"/>
      <c r="AD22" s="135"/>
      <c r="AE22" s="23" t="b">
        <f t="shared" si="1"/>
        <v>0</v>
      </c>
    </row>
    <row r="23" s="23" customFormat="1" ht="57.75" customHeight="1" spans="4:31">
      <c r="D23" s="13">
        <v>18</v>
      </c>
      <c r="E23" s="13" t="s">
        <v>387</v>
      </c>
      <c r="F23" s="13" t="s">
        <v>366</v>
      </c>
      <c r="G23" s="13" t="s">
        <v>388</v>
      </c>
      <c r="H23" s="82" t="s">
        <v>389</v>
      </c>
      <c r="I23" s="13" t="s">
        <v>244</v>
      </c>
      <c r="J23" s="13" t="s">
        <v>266</v>
      </c>
      <c r="K23" s="132" t="s">
        <v>390</v>
      </c>
      <c r="L23" s="13" t="s">
        <v>391</v>
      </c>
      <c r="M23" s="13" t="s">
        <v>388</v>
      </c>
      <c r="N23" s="13" t="s">
        <v>392</v>
      </c>
      <c r="O23" s="100">
        <f t="shared" si="0"/>
        <v>4000000</v>
      </c>
      <c r="P23" s="95">
        <v>4000000</v>
      </c>
      <c r="Q23" s="110"/>
      <c r="R23" s="110"/>
      <c r="S23" s="13" t="s">
        <v>254</v>
      </c>
      <c r="T23" s="13" t="s">
        <v>270</v>
      </c>
      <c r="U23" s="13" t="s">
        <v>271</v>
      </c>
      <c r="V23" s="13" t="s">
        <v>393</v>
      </c>
      <c r="W23" s="95">
        <v>320000</v>
      </c>
      <c r="X23" s="13" t="s">
        <v>273</v>
      </c>
      <c r="Y23" s="13" t="s">
        <v>393</v>
      </c>
      <c r="Z23" s="13" t="s">
        <v>256</v>
      </c>
      <c r="AA23" s="13" t="s">
        <v>256</v>
      </c>
      <c r="AB23" s="13" t="s">
        <v>258</v>
      </c>
      <c r="AC23" s="13"/>
      <c r="AD23" s="135"/>
      <c r="AE23" s="23" t="b">
        <f t="shared" si="1"/>
        <v>1</v>
      </c>
    </row>
    <row r="24" s="23" customFormat="1" ht="57.75" customHeight="1" spans="4:31">
      <c r="D24" s="13">
        <v>19</v>
      </c>
      <c r="E24" s="13" t="s">
        <v>394</v>
      </c>
      <c r="F24" s="13" t="s">
        <v>366</v>
      </c>
      <c r="G24" s="13" t="s">
        <v>362</v>
      </c>
      <c r="H24" s="82" t="s">
        <v>395</v>
      </c>
      <c r="I24" s="13" t="s">
        <v>244</v>
      </c>
      <c r="J24" s="13" t="s">
        <v>250</v>
      </c>
      <c r="K24" s="82" t="s">
        <v>396</v>
      </c>
      <c r="L24" s="13" t="s">
        <v>397</v>
      </c>
      <c r="M24" s="13" t="s">
        <v>362</v>
      </c>
      <c r="N24" s="13" t="s">
        <v>398</v>
      </c>
      <c r="O24" s="100">
        <f t="shared" si="0"/>
        <v>600000</v>
      </c>
      <c r="P24" s="95">
        <v>600000</v>
      </c>
      <c r="Q24" s="110"/>
      <c r="R24" s="110"/>
      <c r="S24" s="13" t="s">
        <v>254</v>
      </c>
      <c r="T24" s="13" t="s">
        <v>270</v>
      </c>
      <c r="U24" s="13" t="s">
        <v>281</v>
      </c>
      <c r="V24" s="13" t="s">
        <v>362</v>
      </c>
      <c r="W24" s="13"/>
      <c r="X24" s="13" t="s">
        <v>257</v>
      </c>
      <c r="Y24" s="13" t="s">
        <v>362</v>
      </c>
      <c r="Z24" s="13" t="s">
        <v>256</v>
      </c>
      <c r="AA24" s="13" t="s">
        <v>256</v>
      </c>
      <c r="AB24" s="13" t="s">
        <v>258</v>
      </c>
      <c r="AC24" s="13"/>
      <c r="AD24" s="135"/>
      <c r="AE24" s="23" t="b">
        <f t="shared" si="1"/>
        <v>1</v>
      </c>
    </row>
    <row r="25" s="23" customFormat="1" ht="59.25" customHeight="1" spans="4:31">
      <c r="D25" s="13">
        <v>20</v>
      </c>
      <c r="E25" s="13" t="s">
        <v>399</v>
      </c>
      <c r="F25" s="13" t="s">
        <v>400</v>
      </c>
      <c r="G25" s="13" t="s">
        <v>358</v>
      </c>
      <c r="H25" s="82" t="s">
        <v>401</v>
      </c>
      <c r="I25" s="13" t="s">
        <v>244</v>
      </c>
      <c r="J25" s="13" t="s">
        <v>250</v>
      </c>
      <c r="K25" s="82" t="s">
        <v>402</v>
      </c>
      <c r="L25" s="13" t="s">
        <v>403</v>
      </c>
      <c r="M25" s="13" t="s">
        <v>362</v>
      </c>
      <c r="N25" s="13" t="s">
        <v>398</v>
      </c>
      <c r="O25" s="100">
        <f t="shared" si="0"/>
        <v>220000</v>
      </c>
      <c r="P25" s="95">
        <v>220000</v>
      </c>
      <c r="Q25" s="110"/>
      <c r="R25" s="110"/>
      <c r="S25" s="13" t="s">
        <v>254</v>
      </c>
      <c r="T25" s="13" t="s">
        <v>270</v>
      </c>
      <c r="U25" s="13" t="s">
        <v>281</v>
      </c>
      <c r="V25" s="13" t="s">
        <v>362</v>
      </c>
      <c r="W25" s="13"/>
      <c r="X25" s="13" t="s">
        <v>257</v>
      </c>
      <c r="Y25" s="13" t="s">
        <v>362</v>
      </c>
      <c r="Z25" s="13" t="s">
        <v>256</v>
      </c>
      <c r="AA25" s="13" t="s">
        <v>256</v>
      </c>
      <c r="AB25" s="13" t="s">
        <v>270</v>
      </c>
      <c r="AC25" s="13"/>
      <c r="AD25" s="135"/>
      <c r="AE25" s="23" t="b">
        <f t="shared" si="1"/>
        <v>0</v>
      </c>
    </row>
    <row r="26" s="23" customFormat="1" ht="40.15" customHeight="1" spans="4:31">
      <c r="D26" s="13">
        <v>21</v>
      </c>
      <c r="E26" s="13" t="s">
        <v>404</v>
      </c>
      <c r="F26" s="13" t="s">
        <v>247</v>
      </c>
      <c r="G26" s="13" t="s">
        <v>405</v>
      </c>
      <c r="H26" s="82" t="s">
        <v>406</v>
      </c>
      <c r="I26" s="13" t="s">
        <v>243</v>
      </c>
      <c r="J26" s="13" t="s">
        <v>260</v>
      </c>
      <c r="K26" s="82" t="s">
        <v>407</v>
      </c>
      <c r="L26" s="13" t="s">
        <v>408</v>
      </c>
      <c r="M26" s="13" t="s">
        <v>409</v>
      </c>
      <c r="N26" s="13" t="s">
        <v>410</v>
      </c>
      <c r="O26" s="100">
        <f t="shared" si="0"/>
        <v>921031.4</v>
      </c>
      <c r="P26" s="95">
        <v>822911.43</v>
      </c>
      <c r="Q26" s="109">
        <v>98119.97</v>
      </c>
      <c r="R26" s="110"/>
      <c r="S26" s="13" t="s">
        <v>254</v>
      </c>
      <c r="T26" s="13" t="s">
        <v>256</v>
      </c>
      <c r="U26" s="13" t="s">
        <v>256</v>
      </c>
      <c r="V26" s="13" t="s">
        <v>256</v>
      </c>
      <c r="W26" s="13" t="s">
        <v>256</v>
      </c>
      <c r="X26" s="13" t="s">
        <v>257</v>
      </c>
      <c r="Y26" s="13" t="s">
        <v>409</v>
      </c>
      <c r="Z26" s="13" t="s">
        <v>256</v>
      </c>
      <c r="AA26" s="13" t="s">
        <v>256</v>
      </c>
      <c r="AB26" s="13" t="s">
        <v>270</v>
      </c>
      <c r="AC26" s="13"/>
      <c r="AD26" s="135"/>
      <c r="AE26" s="23" t="b">
        <f t="shared" si="1"/>
        <v>0</v>
      </c>
    </row>
    <row r="27" s="23" customFormat="1" ht="40.15" customHeight="1" spans="4:31">
      <c r="D27" s="13">
        <v>22</v>
      </c>
      <c r="E27" s="13" t="s">
        <v>411</v>
      </c>
      <c r="F27" s="13" t="s">
        <v>247</v>
      </c>
      <c r="G27" s="13" t="s">
        <v>405</v>
      </c>
      <c r="H27" s="82" t="s">
        <v>412</v>
      </c>
      <c r="I27" s="13" t="s">
        <v>243</v>
      </c>
      <c r="J27" s="13" t="s">
        <v>333</v>
      </c>
      <c r="K27" s="82" t="s">
        <v>413</v>
      </c>
      <c r="L27" s="13" t="s">
        <v>414</v>
      </c>
      <c r="M27" s="13" t="s">
        <v>415</v>
      </c>
      <c r="N27" s="13" t="s">
        <v>416</v>
      </c>
      <c r="O27" s="100">
        <f t="shared" si="0"/>
        <v>170921.66</v>
      </c>
      <c r="P27" s="95">
        <v>148659.83</v>
      </c>
      <c r="Q27" s="109">
        <v>22261.83</v>
      </c>
      <c r="R27" s="110"/>
      <c r="S27" s="13" t="s">
        <v>254</v>
      </c>
      <c r="T27" s="13" t="s">
        <v>256</v>
      </c>
      <c r="U27" s="13" t="s">
        <v>256</v>
      </c>
      <c r="V27" s="13" t="s">
        <v>256</v>
      </c>
      <c r="W27" s="13" t="s">
        <v>256</v>
      </c>
      <c r="X27" s="13" t="s">
        <v>257</v>
      </c>
      <c r="Y27" s="13" t="s">
        <v>415</v>
      </c>
      <c r="Z27" s="13" t="s">
        <v>256</v>
      </c>
      <c r="AA27" s="13" t="s">
        <v>256</v>
      </c>
      <c r="AB27" s="13" t="s">
        <v>270</v>
      </c>
      <c r="AC27" s="13"/>
      <c r="AD27" s="135"/>
      <c r="AE27" s="23" t="b">
        <f t="shared" si="1"/>
        <v>0</v>
      </c>
    </row>
    <row r="28" s="23" customFormat="1" ht="40.15" customHeight="1" spans="4:31">
      <c r="D28" s="13">
        <v>23</v>
      </c>
      <c r="E28" s="13" t="s">
        <v>165</v>
      </c>
      <c r="F28" s="13" t="s">
        <v>302</v>
      </c>
      <c r="G28" s="13" t="s">
        <v>417</v>
      </c>
      <c r="H28" s="128" t="s">
        <v>418</v>
      </c>
      <c r="I28" s="13" t="s">
        <v>243</v>
      </c>
      <c r="J28" s="13" t="s">
        <v>260</v>
      </c>
      <c r="K28" s="82" t="s">
        <v>419</v>
      </c>
      <c r="L28" s="13" t="s">
        <v>420</v>
      </c>
      <c r="M28" s="13" t="s">
        <v>417</v>
      </c>
      <c r="N28" s="13" t="s">
        <v>421</v>
      </c>
      <c r="O28" s="100">
        <f t="shared" si="0"/>
        <v>2471133.67</v>
      </c>
      <c r="P28" s="95">
        <v>2000000</v>
      </c>
      <c r="Q28" s="95">
        <v>471133.67</v>
      </c>
      <c r="R28" s="110"/>
      <c r="S28" s="13" t="s">
        <v>254</v>
      </c>
      <c r="T28" s="13" t="s">
        <v>256</v>
      </c>
      <c r="U28" s="13" t="s">
        <v>256</v>
      </c>
      <c r="V28" s="13" t="s">
        <v>256</v>
      </c>
      <c r="W28" s="13" t="s">
        <v>256</v>
      </c>
      <c r="X28" s="13" t="s">
        <v>257</v>
      </c>
      <c r="Y28" s="13" t="s">
        <v>417</v>
      </c>
      <c r="Z28" s="13" t="s">
        <v>256</v>
      </c>
      <c r="AA28" s="13" t="s">
        <v>256</v>
      </c>
      <c r="AB28" s="13" t="s">
        <v>258</v>
      </c>
      <c r="AC28" s="13"/>
      <c r="AD28" s="135"/>
      <c r="AE28" s="23" t="b">
        <f t="shared" si="1"/>
        <v>1</v>
      </c>
    </row>
    <row r="29" s="23" customFormat="1" ht="40.15" customHeight="1" spans="4:31">
      <c r="D29" s="13">
        <v>24</v>
      </c>
      <c r="E29" s="13" t="s">
        <v>167</v>
      </c>
      <c r="F29" s="13" t="s">
        <v>302</v>
      </c>
      <c r="G29" s="13" t="s">
        <v>422</v>
      </c>
      <c r="H29" s="128" t="s">
        <v>423</v>
      </c>
      <c r="I29" s="13" t="s">
        <v>243</v>
      </c>
      <c r="J29" s="13" t="s">
        <v>424</v>
      </c>
      <c r="K29" s="82" t="s">
        <v>425</v>
      </c>
      <c r="L29" s="13" t="s">
        <v>426</v>
      </c>
      <c r="M29" s="13" t="s">
        <v>427</v>
      </c>
      <c r="N29" s="13" t="s">
        <v>428</v>
      </c>
      <c r="O29" s="100">
        <f t="shared" si="0"/>
        <v>913508.94</v>
      </c>
      <c r="P29" s="95">
        <v>700000</v>
      </c>
      <c r="Q29" s="109">
        <v>213508.94</v>
      </c>
      <c r="R29" s="110"/>
      <c r="S29" s="13" t="s">
        <v>254</v>
      </c>
      <c r="T29" s="13" t="s">
        <v>256</v>
      </c>
      <c r="U29" s="13" t="s">
        <v>256</v>
      </c>
      <c r="V29" s="13" t="s">
        <v>256</v>
      </c>
      <c r="W29" s="13" t="s">
        <v>256</v>
      </c>
      <c r="X29" s="13" t="s">
        <v>257</v>
      </c>
      <c r="Y29" s="13" t="s">
        <v>427</v>
      </c>
      <c r="Z29" s="13" t="s">
        <v>256</v>
      </c>
      <c r="AA29" s="13" t="s">
        <v>256</v>
      </c>
      <c r="AB29" s="13" t="s">
        <v>270</v>
      </c>
      <c r="AC29" s="13"/>
      <c r="AD29" s="135"/>
      <c r="AE29" s="23" t="b">
        <f t="shared" si="1"/>
        <v>0</v>
      </c>
    </row>
    <row r="30" s="23" customFormat="1" ht="59.25" customHeight="1" spans="4:31">
      <c r="D30" s="13">
        <v>25</v>
      </c>
      <c r="E30" s="13" t="s">
        <v>168</v>
      </c>
      <c r="F30" s="13" t="s">
        <v>302</v>
      </c>
      <c r="G30" s="13" t="s">
        <v>422</v>
      </c>
      <c r="H30" s="128" t="s">
        <v>429</v>
      </c>
      <c r="I30" s="13" t="s">
        <v>243</v>
      </c>
      <c r="J30" s="13" t="s">
        <v>424</v>
      </c>
      <c r="K30" s="82" t="s">
        <v>430</v>
      </c>
      <c r="L30" s="13" t="s">
        <v>431</v>
      </c>
      <c r="M30" s="13" t="s">
        <v>432</v>
      </c>
      <c r="N30" s="13" t="s">
        <v>433</v>
      </c>
      <c r="O30" s="100">
        <f t="shared" si="0"/>
        <v>1560731.17</v>
      </c>
      <c r="P30" s="95">
        <v>1500000</v>
      </c>
      <c r="Q30" s="109">
        <v>60731.17</v>
      </c>
      <c r="R30" s="110"/>
      <c r="S30" s="13" t="s">
        <v>254</v>
      </c>
      <c r="T30" s="13" t="s">
        <v>256</v>
      </c>
      <c r="U30" s="13" t="s">
        <v>256</v>
      </c>
      <c r="V30" s="13" t="s">
        <v>256</v>
      </c>
      <c r="W30" s="13" t="s">
        <v>256</v>
      </c>
      <c r="X30" s="13" t="s">
        <v>257</v>
      </c>
      <c r="Y30" s="13" t="s">
        <v>432</v>
      </c>
      <c r="Z30" s="13" t="s">
        <v>256</v>
      </c>
      <c r="AA30" s="13" t="s">
        <v>256</v>
      </c>
      <c r="AB30" s="13" t="s">
        <v>270</v>
      </c>
      <c r="AC30" s="13"/>
      <c r="AD30" s="135"/>
      <c r="AE30" s="23" t="b">
        <f t="shared" si="1"/>
        <v>0</v>
      </c>
    </row>
    <row r="31" s="23" customFormat="1" ht="40.15" customHeight="1" spans="4:31">
      <c r="D31" s="13">
        <v>26</v>
      </c>
      <c r="E31" s="13" t="s">
        <v>169</v>
      </c>
      <c r="F31" s="13" t="s">
        <v>302</v>
      </c>
      <c r="G31" s="13" t="s">
        <v>422</v>
      </c>
      <c r="H31" s="82" t="s">
        <v>434</v>
      </c>
      <c r="I31" s="13" t="s">
        <v>243</v>
      </c>
      <c r="J31" s="13" t="s">
        <v>424</v>
      </c>
      <c r="K31" s="82" t="s">
        <v>435</v>
      </c>
      <c r="L31" s="13" t="s">
        <v>436</v>
      </c>
      <c r="M31" s="13" t="s">
        <v>437</v>
      </c>
      <c r="N31" s="13" t="s">
        <v>438</v>
      </c>
      <c r="O31" s="100">
        <f t="shared" si="0"/>
        <v>700000</v>
      </c>
      <c r="P31" s="95">
        <v>700000</v>
      </c>
      <c r="Q31" s="110"/>
      <c r="R31" s="110"/>
      <c r="S31" s="13" t="s">
        <v>254</v>
      </c>
      <c r="T31" s="13" t="s">
        <v>256</v>
      </c>
      <c r="U31" s="13" t="s">
        <v>256</v>
      </c>
      <c r="V31" s="13" t="s">
        <v>256</v>
      </c>
      <c r="W31" s="13" t="s">
        <v>256</v>
      </c>
      <c r="X31" s="13" t="s">
        <v>257</v>
      </c>
      <c r="Y31" s="13" t="s">
        <v>437</v>
      </c>
      <c r="Z31" s="13" t="s">
        <v>256</v>
      </c>
      <c r="AA31" s="13" t="s">
        <v>256</v>
      </c>
      <c r="AB31" s="13" t="s">
        <v>270</v>
      </c>
      <c r="AC31" s="13" t="s">
        <v>439</v>
      </c>
      <c r="AD31" s="135"/>
      <c r="AE31" s="23" t="b">
        <f t="shared" si="1"/>
        <v>0</v>
      </c>
    </row>
    <row r="32" s="23" customFormat="1" ht="97.5" customHeight="1" spans="4:31">
      <c r="D32" s="13">
        <v>27</v>
      </c>
      <c r="E32" s="13" t="s">
        <v>170</v>
      </c>
      <c r="F32" s="13" t="s">
        <v>302</v>
      </c>
      <c r="G32" s="13" t="s">
        <v>417</v>
      </c>
      <c r="H32" s="128" t="s">
        <v>440</v>
      </c>
      <c r="I32" s="13" t="s">
        <v>243</v>
      </c>
      <c r="J32" s="13" t="s">
        <v>260</v>
      </c>
      <c r="K32" s="82" t="s">
        <v>441</v>
      </c>
      <c r="L32" s="13" t="s">
        <v>442</v>
      </c>
      <c r="M32" s="13" t="s">
        <v>443</v>
      </c>
      <c r="N32" s="13" t="s">
        <v>444</v>
      </c>
      <c r="O32" s="100">
        <f t="shared" si="0"/>
        <v>1600000</v>
      </c>
      <c r="P32" s="95">
        <v>1600000</v>
      </c>
      <c r="Q32" s="110"/>
      <c r="R32" s="110"/>
      <c r="S32" s="13" t="s">
        <v>254</v>
      </c>
      <c r="T32" s="13" t="s">
        <v>256</v>
      </c>
      <c r="U32" s="13" t="s">
        <v>256</v>
      </c>
      <c r="V32" s="13" t="s">
        <v>256</v>
      </c>
      <c r="W32" s="13" t="s">
        <v>256</v>
      </c>
      <c r="X32" s="13" t="s">
        <v>257</v>
      </c>
      <c r="Y32" s="13" t="s">
        <v>417</v>
      </c>
      <c r="Z32" s="13" t="s">
        <v>256</v>
      </c>
      <c r="AA32" s="13" t="s">
        <v>256</v>
      </c>
      <c r="AB32" s="13" t="s">
        <v>270</v>
      </c>
      <c r="AC32" s="13"/>
      <c r="AD32" s="135"/>
      <c r="AE32" s="23" t="b">
        <f t="shared" si="1"/>
        <v>0</v>
      </c>
    </row>
    <row r="33" s="23" customFormat="1" ht="63" customHeight="1" spans="4:31">
      <c r="D33" s="13">
        <v>28</v>
      </c>
      <c r="E33" s="13" t="s">
        <v>171</v>
      </c>
      <c r="F33" s="13" t="s">
        <v>302</v>
      </c>
      <c r="G33" s="13" t="s">
        <v>417</v>
      </c>
      <c r="H33" s="128" t="s">
        <v>445</v>
      </c>
      <c r="I33" s="13" t="s">
        <v>243</v>
      </c>
      <c r="J33" s="13" t="s">
        <v>260</v>
      </c>
      <c r="K33" s="82" t="s">
        <v>446</v>
      </c>
      <c r="L33" s="13" t="s">
        <v>447</v>
      </c>
      <c r="M33" s="13" t="s">
        <v>427</v>
      </c>
      <c r="N33" s="13" t="s">
        <v>428</v>
      </c>
      <c r="O33" s="100">
        <f t="shared" si="0"/>
        <v>1500000</v>
      </c>
      <c r="P33" s="95">
        <v>1500000</v>
      </c>
      <c r="Q33" s="110"/>
      <c r="R33" s="110"/>
      <c r="S33" s="13" t="s">
        <v>254</v>
      </c>
      <c r="T33" s="13" t="s">
        <v>256</v>
      </c>
      <c r="U33" s="13" t="s">
        <v>256</v>
      </c>
      <c r="V33" s="13" t="s">
        <v>256</v>
      </c>
      <c r="W33" s="13" t="s">
        <v>256</v>
      </c>
      <c r="X33" s="13" t="s">
        <v>257</v>
      </c>
      <c r="Y33" s="13" t="s">
        <v>427</v>
      </c>
      <c r="Z33" s="13" t="s">
        <v>256</v>
      </c>
      <c r="AA33" s="13" t="s">
        <v>256</v>
      </c>
      <c r="AB33" s="13" t="s">
        <v>270</v>
      </c>
      <c r="AC33" s="13"/>
      <c r="AD33" s="135"/>
      <c r="AE33" s="23" t="b">
        <f t="shared" si="1"/>
        <v>0</v>
      </c>
    </row>
    <row r="34" s="23" customFormat="1" ht="63" customHeight="1" spans="4:31">
      <c r="D34" s="13">
        <v>29</v>
      </c>
      <c r="E34" s="13" t="s">
        <v>172</v>
      </c>
      <c r="F34" s="13" t="s">
        <v>302</v>
      </c>
      <c r="G34" s="13" t="s">
        <v>417</v>
      </c>
      <c r="H34" s="128" t="s">
        <v>448</v>
      </c>
      <c r="I34" s="13" t="s">
        <v>243</v>
      </c>
      <c r="J34" s="13" t="s">
        <v>260</v>
      </c>
      <c r="K34" s="82" t="s">
        <v>449</v>
      </c>
      <c r="L34" s="13" t="s">
        <v>450</v>
      </c>
      <c r="M34" s="13" t="s">
        <v>316</v>
      </c>
      <c r="N34" s="13" t="s">
        <v>317</v>
      </c>
      <c r="O34" s="100">
        <f t="shared" si="0"/>
        <v>614824.98</v>
      </c>
      <c r="P34" s="95">
        <v>500000</v>
      </c>
      <c r="Q34" s="109">
        <v>114824.98</v>
      </c>
      <c r="R34" s="110"/>
      <c r="S34" s="13" t="s">
        <v>254</v>
      </c>
      <c r="T34" s="13" t="s">
        <v>256</v>
      </c>
      <c r="U34" s="13" t="s">
        <v>256</v>
      </c>
      <c r="V34" s="13" t="s">
        <v>256</v>
      </c>
      <c r="W34" s="13" t="s">
        <v>256</v>
      </c>
      <c r="X34" s="13" t="s">
        <v>257</v>
      </c>
      <c r="Y34" s="13" t="s">
        <v>316</v>
      </c>
      <c r="Z34" s="13" t="s">
        <v>256</v>
      </c>
      <c r="AA34" s="13" t="s">
        <v>256</v>
      </c>
      <c r="AB34" s="13" t="s">
        <v>270</v>
      </c>
      <c r="AC34" s="13"/>
      <c r="AD34" s="135"/>
      <c r="AE34" s="23" t="b">
        <f t="shared" si="1"/>
        <v>0</v>
      </c>
    </row>
    <row r="35" s="23" customFormat="1" ht="58.5" customHeight="1" spans="4:31">
      <c r="D35" s="13">
        <v>30</v>
      </c>
      <c r="E35" s="13" t="s">
        <v>451</v>
      </c>
      <c r="F35" s="13" t="s">
        <v>335</v>
      </c>
      <c r="G35" s="13" t="s">
        <v>452</v>
      </c>
      <c r="H35" s="82" t="s">
        <v>453</v>
      </c>
      <c r="I35" s="13" t="s">
        <v>243</v>
      </c>
      <c r="J35" s="13" t="s">
        <v>260</v>
      </c>
      <c r="K35" s="82" t="s">
        <v>454</v>
      </c>
      <c r="L35" s="13" t="s">
        <v>455</v>
      </c>
      <c r="M35" s="13" t="s">
        <v>351</v>
      </c>
      <c r="N35" s="13" t="s">
        <v>456</v>
      </c>
      <c r="O35" s="100">
        <f t="shared" si="0"/>
        <v>1048187.93</v>
      </c>
      <c r="P35" s="95">
        <v>1048187.93</v>
      </c>
      <c r="Q35" s="110"/>
      <c r="R35" s="110"/>
      <c r="S35" s="13" t="s">
        <v>254</v>
      </c>
      <c r="T35" s="13" t="s">
        <v>256</v>
      </c>
      <c r="U35" s="13" t="s">
        <v>256</v>
      </c>
      <c r="V35" s="13" t="s">
        <v>256</v>
      </c>
      <c r="W35" s="13" t="s">
        <v>256</v>
      </c>
      <c r="X35" s="13" t="s">
        <v>257</v>
      </c>
      <c r="Y35" s="121" t="s">
        <v>457</v>
      </c>
      <c r="Z35" s="13" t="s">
        <v>256</v>
      </c>
      <c r="AA35" s="13" t="s">
        <v>256</v>
      </c>
      <c r="AB35" s="13" t="s">
        <v>270</v>
      </c>
      <c r="AC35" s="13"/>
      <c r="AD35" s="135"/>
      <c r="AE35" s="23" t="b">
        <f t="shared" si="1"/>
        <v>0</v>
      </c>
    </row>
    <row r="36" s="23" customFormat="1" ht="58.5" customHeight="1" spans="4:31">
      <c r="D36" s="13">
        <v>31</v>
      </c>
      <c r="E36" s="13" t="s">
        <v>458</v>
      </c>
      <c r="F36" s="13" t="s">
        <v>335</v>
      </c>
      <c r="G36" s="13" t="s">
        <v>452</v>
      </c>
      <c r="H36" s="82" t="s">
        <v>459</v>
      </c>
      <c r="I36" s="13" t="s">
        <v>243</v>
      </c>
      <c r="J36" s="13" t="s">
        <v>424</v>
      </c>
      <c r="K36" s="82" t="s">
        <v>460</v>
      </c>
      <c r="L36" s="13" t="s">
        <v>461</v>
      </c>
      <c r="M36" s="13" t="s">
        <v>462</v>
      </c>
      <c r="N36" s="13" t="s">
        <v>463</v>
      </c>
      <c r="O36" s="100">
        <f t="shared" si="0"/>
        <v>374760.4</v>
      </c>
      <c r="P36" s="95">
        <v>355172.7</v>
      </c>
      <c r="Q36" s="109">
        <v>19587.7</v>
      </c>
      <c r="R36" s="110"/>
      <c r="S36" s="13" t="s">
        <v>254</v>
      </c>
      <c r="T36" s="13" t="s">
        <v>256</v>
      </c>
      <c r="U36" s="13" t="s">
        <v>256</v>
      </c>
      <c r="V36" s="13" t="s">
        <v>256</v>
      </c>
      <c r="W36" s="13" t="s">
        <v>256</v>
      </c>
      <c r="X36" s="13" t="s">
        <v>257</v>
      </c>
      <c r="Y36" s="121" t="s">
        <v>464</v>
      </c>
      <c r="Z36" s="13" t="s">
        <v>256</v>
      </c>
      <c r="AA36" s="13" t="s">
        <v>256</v>
      </c>
      <c r="AB36" s="13" t="s">
        <v>270</v>
      </c>
      <c r="AC36" s="13"/>
      <c r="AD36" s="135"/>
      <c r="AE36" s="23" t="b">
        <f t="shared" si="1"/>
        <v>0</v>
      </c>
    </row>
    <row r="37" s="23" customFormat="1" ht="78.75" customHeight="1" spans="4:31">
      <c r="D37" s="13">
        <v>32</v>
      </c>
      <c r="E37" s="25" t="s">
        <v>465</v>
      </c>
      <c r="F37" s="13" t="s">
        <v>335</v>
      </c>
      <c r="G37" s="25" t="s">
        <v>452</v>
      </c>
      <c r="H37" s="82" t="s">
        <v>466</v>
      </c>
      <c r="I37" s="13" t="s">
        <v>243</v>
      </c>
      <c r="J37" s="13" t="s">
        <v>260</v>
      </c>
      <c r="K37" s="82" t="s">
        <v>467</v>
      </c>
      <c r="L37" s="13" t="s">
        <v>468</v>
      </c>
      <c r="M37" s="121" t="s">
        <v>469</v>
      </c>
      <c r="N37" s="13" t="s">
        <v>470</v>
      </c>
      <c r="O37" s="100">
        <f t="shared" si="0"/>
        <v>2813948.75</v>
      </c>
      <c r="P37" s="133">
        <v>2813948.75</v>
      </c>
      <c r="Q37" s="25"/>
      <c r="R37" s="25"/>
      <c r="S37" s="13" t="s">
        <v>254</v>
      </c>
      <c r="T37" s="13" t="s">
        <v>256</v>
      </c>
      <c r="U37" s="13" t="s">
        <v>256</v>
      </c>
      <c r="V37" s="13" t="s">
        <v>256</v>
      </c>
      <c r="W37" s="13" t="s">
        <v>256</v>
      </c>
      <c r="X37" s="13" t="s">
        <v>257</v>
      </c>
      <c r="Y37" s="121" t="s">
        <v>464</v>
      </c>
      <c r="Z37" s="13" t="s">
        <v>256</v>
      </c>
      <c r="AA37" s="13" t="s">
        <v>256</v>
      </c>
      <c r="AB37" s="13" t="s">
        <v>270</v>
      </c>
      <c r="AC37" s="13"/>
      <c r="AD37" s="135"/>
      <c r="AE37" s="23" t="b">
        <f t="shared" si="1"/>
        <v>0</v>
      </c>
    </row>
    <row r="38" s="23" customFormat="1" ht="153.75" customHeight="1" spans="4:31">
      <c r="D38" s="13">
        <v>33</v>
      </c>
      <c r="E38" s="25" t="s">
        <v>471</v>
      </c>
      <c r="F38" s="13" t="s">
        <v>335</v>
      </c>
      <c r="G38" s="25" t="s">
        <v>452</v>
      </c>
      <c r="H38" s="82" t="s">
        <v>472</v>
      </c>
      <c r="I38" s="13" t="s">
        <v>243</v>
      </c>
      <c r="J38" s="13" t="s">
        <v>260</v>
      </c>
      <c r="K38" s="82" t="s">
        <v>473</v>
      </c>
      <c r="L38" s="13" t="s">
        <v>474</v>
      </c>
      <c r="M38" s="121" t="s">
        <v>475</v>
      </c>
      <c r="N38" s="13" t="s">
        <v>476</v>
      </c>
      <c r="O38" s="100">
        <f t="shared" ref="O38:O67" si="2">P38+Q38</f>
        <v>4119710.04</v>
      </c>
      <c r="P38" s="133">
        <v>4119710.04</v>
      </c>
      <c r="Q38" s="25"/>
      <c r="R38" s="25"/>
      <c r="S38" s="13" t="s">
        <v>254</v>
      </c>
      <c r="T38" s="13" t="s">
        <v>256</v>
      </c>
      <c r="U38" s="13" t="s">
        <v>256</v>
      </c>
      <c r="V38" s="13" t="s">
        <v>256</v>
      </c>
      <c r="W38" s="13" t="s">
        <v>256</v>
      </c>
      <c r="X38" s="13" t="s">
        <v>257</v>
      </c>
      <c r="Y38" s="121" t="s">
        <v>464</v>
      </c>
      <c r="Z38" s="13" t="s">
        <v>256</v>
      </c>
      <c r="AA38" s="13" t="s">
        <v>256</v>
      </c>
      <c r="AB38" s="13" t="s">
        <v>270</v>
      </c>
      <c r="AC38" s="13"/>
      <c r="AD38" s="135"/>
      <c r="AE38" s="23" t="b">
        <f t="shared" si="1"/>
        <v>0</v>
      </c>
    </row>
    <row r="39" s="23" customFormat="1" ht="57.75" customHeight="1" spans="4:31">
      <c r="D39" s="13">
        <v>34</v>
      </c>
      <c r="E39" s="13" t="s">
        <v>477</v>
      </c>
      <c r="F39" s="13" t="s">
        <v>335</v>
      </c>
      <c r="G39" s="13" t="s">
        <v>452</v>
      </c>
      <c r="H39" s="82" t="s">
        <v>478</v>
      </c>
      <c r="I39" s="13" t="s">
        <v>243</v>
      </c>
      <c r="J39" s="13" t="s">
        <v>260</v>
      </c>
      <c r="K39" s="82" t="s">
        <v>479</v>
      </c>
      <c r="L39" s="13" t="s">
        <v>480</v>
      </c>
      <c r="M39" s="13" t="s">
        <v>481</v>
      </c>
      <c r="N39" s="13" t="s">
        <v>482</v>
      </c>
      <c r="O39" s="100">
        <f t="shared" si="2"/>
        <v>254073.45</v>
      </c>
      <c r="P39" s="95">
        <v>254073.45</v>
      </c>
      <c r="Q39" s="110"/>
      <c r="R39" s="110"/>
      <c r="S39" s="13" t="s">
        <v>254</v>
      </c>
      <c r="T39" s="13" t="s">
        <v>256</v>
      </c>
      <c r="U39" s="13" t="s">
        <v>256</v>
      </c>
      <c r="V39" s="13" t="s">
        <v>256</v>
      </c>
      <c r="W39" s="13" t="s">
        <v>256</v>
      </c>
      <c r="X39" s="13" t="s">
        <v>257</v>
      </c>
      <c r="Y39" s="13" t="s">
        <v>481</v>
      </c>
      <c r="Z39" s="13" t="s">
        <v>256</v>
      </c>
      <c r="AA39" s="13" t="s">
        <v>256</v>
      </c>
      <c r="AB39" s="13" t="s">
        <v>270</v>
      </c>
      <c r="AC39" s="13"/>
      <c r="AD39" s="135"/>
      <c r="AE39" s="23" t="b">
        <f t="shared" si="1"/>
        <v>0</v>
      </c>
    </row>
    <row r="40" s="23" customFormat="1" ht="75" customHeight="1" spans="4:31">
      <c r="D40" s="13">
        <v>35</v>
      </c>
      <c r="E40" s="13" t="s">
        <v>483</v>
      </c>
      <c r="F40" s="13" t="s">
        <v>335</v>
      </c>
      <c r="G40" s="13" t="s">
        <v>452</v>
      </c>
      <c r="H40" s="82" t="s">
        <v>484</v>
      </c>
      <c r="I40" s="13" t="s">
        <v>243</v>
      </c>
      <c r="J40" s="13" t="s">
        <v>260</v>
      </c>
      <c r="K40" s="82" t="s">
        <v>485</v>
      </c>
      <c r="L40" s="13" t="s">
        <v>486</v>
      </c>
      <c r="M40" s="13" t="s">
        <v>462</v>
      </c>
      <c r="N40" s="13" t="s">
        <v>487</v>
      </c>
      <c r="O40" s="100">
        <f t="shared" si="2"/>
        <v>300291.76</v>
      </c>
      <c r="P40" s="95">
        <v>300291.76</v>
      </c>
      <c r="Q40" s="110"/>
      <c r="R40" s="110"/>
      <c r="S40" s="13" t="s">
        <v>254</v>
      </c>
      <c r="T40" s="13" t="s">
        <v>256</v>
      </c>
      <c r="U40" s="13" t="s">
        <v>256</v>
      </c>
      <c r="V40" s="13" t="s">
        <v>256</v>
      </c>
      <c r="W40" s="13" t="s">
        <v>256</v>
      </c>
      <c r="X40" s="13" t="s">
        <v>257</v>
      </c>
      <c r="Y40" s="121" t="s">
        <v>457</v>
      </c>
      <c r="Z40" s="13" t="s">
        <v>256</v>
      </c>
      <c r="AA40" s="13" t="s">
        <v>256</v>
      </c>
      <c r="AB40" s="13" t="s">
        <v>270</v>
      </c>
      <c r="AC40" s="13"/>
      <c r="AD40" s="135"/>
      <c r="AE40" s="23" t="b">
        <f t="shared" si="1"/>
        <v>0</v>
      </c>
    </row>
    <row r="41" s="23" customFormat="1" ht="54.75" customHeight="1" spans="4:31">
      <c r="D41" s="13">
        <v>36</v>
      </c>
      <c r="E41" s="25" t="s">
        <v>488</v>
      </c>
      <c r="F41" s="13" t="s">
        <v>335</v>
      </c>
      <c r="G41" s="13" t="s">
        <v>464</v>
      </c>
      <c r="H41" s="82" t="s">
        <v>489</v>
      </c>
      <c r="I41" s="13" t="s">
        <v>243</v>
      </c>
      <c r="J41" s="13" t="s">
        <v>260</v>
      </c>
      <c r="K41" s="82" t="s">
        <v>490</v>
      </c>
      <c r="L41" s="13" t="s">
        <v>491</v>
      </c>
      <c r="M41" s="13" t="s">
        <v>462</v>
      </c>
      <c r="N41" s="13" t="s">
        <v>463</v>
      </c>
      <c r="O41" s="100">
        <f t="shared" si="2"/>
        <v>104118</v>
      </c>
      <c r="P41" s="95">
        <v>104118</v>
      </c>
      <c r="Q41" s="110"/>
      <c r="R41" s="110"/>
      <c r="S41" s="13" t="s">
        <v>254</v>
      </c>
      <c r="T41" s="13" t="s">
        <v>256</v>
      </c>
      <c r="U41" s="13" t="s">
        <v>256</v>
      </c>
      <c r="V41" s="13" t="s">
        <v>256</v>
      </c>
      <c r="W41" s="13" t="s">
        <v>256</v>
      </c>
      <c r="X41" s="13" t="s">
        <v>257</v>
      </c>
      <c r="Y41" s="121" t="s">
        <v>464</v>
      </c>
      <c r="Z41" s="13" t="s">
        <v>256</v>
      </c>
      <c r="AA41" s="13" t="s">
        <v>256</v>
      </c>
      <c r="AB41" s="13" t="s">
        <v>270</v>
      </c>
      <c r="AC41" s="13" t="s">
        <v>492</v>
      </c>
      <c r="AD41" s="135"/>
      <c r="AE41" s="23" t="b">
        <f t="shared" si="1"/>
        <v>0</v>
      </c>
    </row>
    <row r="42" s="23" customFormat="1" ht="54" customHeight="1" spans="4:31">
      <c r="D42" s="13">
        <v>37</v>
      </c>
      <c r="E42" s="84"/>
      <c r="F42" s="13" t="s">
        <v>335</v>
      </c>
      <c r="G42" s="13" t="s">
        <v>464</v>
      </c>
      <c r="H42" s="82" t="s">
        <v>493</v>
      </c>
      <c r="I42" s="13" t="s">
        <v>243</v>
      </c>
      <c r="J42" s="13" t="s">
        <v>260</v>
      </c>
      <c r="K42" s="82" t="s">
        <v>494</v>
      </c>
      <c r="L42" s="13" t="s">
        <v>495</v>
      </c>
      <c r="M42" s="13" t="s">
        <v>496</v>
      </c>
      <c r="N42" s="13" t="s">
        <v>497</v>
      </c>
      <c r="O42" s="100">
        <f t="shared" si="2"/>
        <v>127464.94</v>
      </c>
      <c r="P42" s="95">
        <v>127464.94</v>
      </c>
      <c r="Q42" s="110"/>
      <c r="R42" s="110"/>
      <c r="S42" s="13" t="s">
        <v>254</v>
      </c>
      <c r="T42" s="13" t="s">
        <v>256</v>
      </c>
      <c r="U42" s="13" t="s">
        <v>256</v>
      </c>
      <c r="V42" s="13" t="s">
        <v>256</v>
      </c>
      <c r="W42" s="13" t="s">
        <v>256</v>
      </c>
      <c r="X42" s="13" t="s">
        <v>257</v>
      </c>
      <c r="Y42" s="121" t="s">
        <v>464</v>
      </c>
      <c r="Z42" s="13" t="s">
        <v>256</v>
      </c>
      <c r="AA42" s="13" t="s">
        <v>256</v>
      </c>
      <c r="AB42" s="13" t="s">
        <v>270</v>
      </c>
      <c r="AC42" s="13" t="s">
        <v>492</v>
      </c>
      <c r="AD42" s="135"/>
      <c r="AE42" s="23" t="b">
        <f t="shared" si="1"/>
        <v>0</v>
      </c>
    </row>
    <row r="43" s="23" customFormat="1" ht="81.75" customHeight="1" spans="4:31">
      <c r="D43" s="13">
        <v>38</v>
      </c>
      <c r="E43" s="84"/>
      <c r="F43" s="13" t="s">
        <v>335</v>
      </c>
      <c r="G43" s="13" t="s">
        <v>464</v>
      </c>
      <c r="H43" s="82" t="s">
        <v>498</v>
      </c>
      <c r="I43" s="13" t="s">
        <v>243</v>
      </c>
      <c r="J43" s="13" t="s">
        <v>260</v>
      </c>
      <c r="K43" s="82" t="s">
        <v>499</v>
      </c>
      <c r="L43" s="13" t="s">
        <v>500</v>
      </c>
      <c r="M43" s="13" t="s">
        <v>501</v>
      </c>
      <c r="N43" s="13" t="s">
        <v>502</v>
      </c>
      <c r="O43" s="100">
        <f t="shared" si="2"/>
        <v>1270700.4</v>
      </c>
      <c r="P43" s="95">
        <v>449259.43</v>
      </c>
      <c r="Q43" s="109">
        <v>821440.97</v>
      </c>
      <c r="R43" s="110"/>
      <c r="S43" s="13" t="s">
        <v>254</v>
      </c>
      <c r="T43" s="13" t="s">
        <v>256</v>
      </c>
      <c r="U43" s="13" t="s">
        <v>256</v>
      </c>
      <c r="V43" s="13" t="s">
        <v>256</v>
      </c>
      <c r="W43" s="13" t="s">
        <v>256</v>
      </c>
      <c r="X43" s="13" t="s">
        <v>257</v>
      </c>
      <c r="Y43" s="121" t="s">
        <v>464</v>
      </c>
      <c r="Z43" s="13" t="s">
        <v>256</v>
      </c>
      <c r="AA43" s="13" t="s">
        <v>256</v>
      </c>
      <c r="AB43" s="13" t="s">
        <v>270</v>
      </c>
      <c r="AC43" s="13" t="s">
        <v>492</v>
      </c>
      <c r="AD43" s="135"/>
      <c r="AE43" s="23" t="b">
        <f t="shared" si="1"/>
        <v>0</v>
      </c>
    </row>
    <row r="44" s="23" customFormat="1" ht="50.25" customHeight="1" spans="4:31">
      <c r="D44" s="13">
        <v>39</v>
      </c>
      <c r="E44" s="84"/>
      <c r="F44" s="13" t="s">
        <v>335</v>
      </c>
      <c r="G44" s="13" t="s">
        <v>464</v>
      </c>
      <c r="H44" s="82" t="s">
        <v>503</v>
      </c>
      <c r="I44" s="13" t="s">
        <v>243</v>
      </c>
      <c r="J44" s="13" t="s">
        <v>260</v>
      </c>
      <c r="K44" s="82" t="s">
        <v>504</v>
      </c>
      <c r="L44" s="13" t="s">
        <v>505</v>
      </c>
      <c r="M44" s="13" t="s">
        <v>501</v>
      </c>
      <c r="N44" s="13" t="s">
        <v>502</v>
      </c>
      <c r="O44" s="100">
        <f t="shared" si="2"/>
        <v>103513.9</v>
      </c>
      <c r="P44" s="95">
        <v>103513.9</v>
      </c>
      <c r="Q44" s="110"/>
      <c r="R44" s="110"/>
      <c r="S44" s="13" t="s">
        <v>254</v>
      </c>
      <c r="T44" s="13" t="s">
        <v>256</v>
      </c>
      <c r="U44" s="13" t="s">
        <v>256</v>
      </c>
      <c r="V44" s="13" t="s">
        <v>256</v>
      </c>
      <c r="W44" s="13" t="s">
        <v>256</v>
      </c>
      <c r="X44" s="13" t="s">
        <v>257</v>
      </c>
      <c r="Y44" s="121" t="s">
        <v>464</v>
      </c>
      <c r="Z44" s="13" t="s">
        <v>256</v>
      </c>
      <c r="AA44" s="13" t="s">
        <v>256</v>
      </c>
      <c r="AB44" s="13" t="s">
        <v>270</v>
      </c>
      <c r="AC44" s="13" t="s">
        <v>492</v>
      </c>
      <c r="AD44" s="135"/>
      <c r="AE44" s="23" t="b">
        <f t="shared" si="1"/>
        <v>0</v>
      </c>
    </row>
    <row r="45" s="23" customFormat="1" ht="50.25" customHeight="1" spans="4:31">
      <c r="D45" s="13">
        <v>40</v>
      </c>
      <c r="E45" s="84"/>
      <c r="F45" s="13" t="s">
        <v>335</v>
      </c>
      <c r="G45" s="13" t="s">
        <v>464</v>
      </c>
      <c r="H45" s="82" t="s">
        <v>506</v>
      </c>
      <c r="I45" s="13" t="s">
        <v>243</v>
      </c>
      <c r="J45" s="13" t="s">
        <v>260</v>
      </c>
      <c r="K45" s="82" t="s">
        <v>507</v>
      </c>
      <c r="L45" s="13" t="s">
        <v>508</v>
      </c>
      <c r="M45" s="13" t="s">
        <v>462</v>
      </c>
      <c r="N45" s="13" t="s">
        <v>463</v>
      </c>
      <c r="O45" s="100">
        <f t="shared" si="2"/>
        <v>270920.05</v>
      </c>
      <c r="P45" s="95">
        <v>270920.05</v>
      </c>
      <c r="Q45" s="110"/>
      <c r="R45" s="110"/>
      <c r="S45" s="13" t="s">
        <v>254</v>
      </c>
      <c r="T45" s="13" t="s">
        <v>256</v>
      </c>
      <c r="U45" s="13" t="s">
        <v>256</v>
      </c>
      <c r="V45" s="13" t="s">
        <v>256</v>
      </c>
      <c r="W45" s="13" t="s">
        <v>256</v>
      </c>
      <c r="X45" s="13" t="s">
        <v>257</v>
      </c>
      <c r="Y45" s="121" t="s">
        <v>464</v>
      </c>
      <c r="Z45" s="13" t="s">
        <v>256</v>
      </c>
      <c r="AA45" s="13" t="s">
        <v>256</v>
      </c>
      <c r="AB45" s="13" t="s">
        <v>270</v>
      </c>
      <c r="AC45" s="13" t="s">
        <v>492</v>
      </c>
      <c r="AD45" s="135"/>
      <c r="AE45" s="23" t="b">
        <f t="shared" si="1"/>
        <v>0</v>
      </c>
    </row>
    <row r="46" s="23" customFormat="1" ht="102" customHeight="1" spans="4:31">
      <c r="D46" s="13">
        <v>41</v>
      </c>
      <c r="E46" s="84"/>
      <c r="F46" s="13" t="s">
        <v>335</v>
      </c>
      <c r="G46" s="13" t="s">
        <v>464</v>
      </c>
      <c r="H46" s="82" t="s">
        <v>509</v>
      </c>
      <c r="I46" s="13" t="s">
        <v>243</v>
      </c>
      <c r="J46" s="13" t="s">
        <v>260</v>
      </c>
      <c r="K46" s="82" t="s">
        <v>510</v>
      </c>
      <c r="L46" s="13" t="s">
        <v>511</v>
      </c>
      <c r="M46" s="13" t="s">
        <v>462</v>
      </c>
      <c r="N46" s="13" t="s">
        <v>463</v>
      </c>
      <c r="O46" s="100">
        <f t="shared" si="2"/>
        <v>216019.32</v>
      </c>
      <c r="P46" s="95">
        <v>216019.32</v>
      </c>
      <c r="Q46" s="110"/>
      <c r="R46" s="110"/>
      <c r="S46" s="13" t="s">
        <v>254</v>
      </c>
      <c r="T46" s="13" t="s">
        <v>256</v>
      </c>
      <c r="U46" s="13" t="s">
        <v>256</v>
      </c>
      <c r="V46" s="13" t="s">
        <v>256</v>
      </c>
      <c r="W46" s="13" t="s">
        <v>256</v>
      </c>
      <c r="X46" s="13" t="s">
        <v>257</v>
      </c>
      <c r="Y46" s="121" t="s">
        <v>464</v>
      </c>
      <c r="Z46" s="13" t="s">
        <v>256</v>
      </c>
      <c r="AA46" s="13" t="s">
        <v>256</v>
      </c>
      <c r="AB46" s="13" t="s">
        <v>270</v>
      </c>
      <c r="AC46" s="13" t="s">
        <v>492</v>
      </c>
      <c r="AD46" s="135"/>
      <c r="AE46" s="23" t="b">
        <f t="shared" si="1"/>
        <v>0</v>
      </c>
    </row>
    <row r="47" s="23" customFormat="1" ht="147" customHeight="1" spans="4:31">
      <c r="D47" s="13">
        <v>42</v>
      </c>
      <c r="E47" s="84"/>
      <c r="F47" s="13" t="s">
        <v>335</v>
      </c>
      <c r="G47" s="13" t="s">
        <v>464</v>
      </c>
      <c r="H47" s="82" t="s">
        <v>512</v>
      </c>
      <c r="I47" s="13" t="s">
        <v>243</v>
      </c>
      <c r="J47" s="13" t="s">
        <v>260</v>
      </c>
      <c r="K47" s="82" t="s">
        <v>513</v>
      </c>
      <c r="L47" s="13" t="s">
        <v>514</v>
      </c>
      <c r="M47" s="13" t="s">
        <v>496</v>
      </c>
      <c r="N47" s="13" t="s">
        <v>497</v>
      </c>
      <c r="O47" s="100">
        <f t="shared" si="2"/>
        <v>143295.69</v>
      </c>
      <c r="P47" s="95">
        <v>143295.69</v>
      </c>
      <c r="Q47" s="110"/>
      <c r="R47" s="110"/>
      <c r="S47" s="13" t="s">
        <v>254</v>
      </c>
      <c r="T47" s="13" t="s">
        <v>256</v>
      </c>
      <c r="U47" s="13" t="s">
        <v>256</v>
      </c>
      <c r="V47" s="13" t="s">
        <v>256</v>
      </c>
      <c r="W47" s="13" t="s">
        <v>256</v>
      </c>
      <c r="X47" s="13" t="s">
        <v>257</v>
      </c>
      <c r="Y47" s="13" t="s">
        <v>496</v>
      </c>
      <c r="Z47" s="13" t="s">
        <v>256</v>
      </c>
      <c r="AA47" s="13" t="s">
        <v>256</v>
      </c>
      <c r="AB47" s="13" t="s">
        <v>270</v>
      </c>
      <c r="AC47" s="13" t="s">
        <v>492</v>
      </c>
      <c r="AD47" s="135"/>
      <c r="AE47" s="23" t="b">
        <f t="shared" si="1"/>
        <v>0</v>
      </c>
    </row>
    <row r="48" s="23" customFormat="1" ht="51" customHeight="1" spans="4:31">
      <c r="D48" s="13">
        <v>43</v>
      </c>
      <c r="E48" s="83"/>
      <c r="F48" s="13" t="s">
        <v>335</v>
      </c>
      <c r="G48" s="13" t="s">
        <v>464</v>
      </c>
      <c r="H48" s="82" t="s">
        <v>515</v>
      </c>
      <c r="I48" s="13" t="s">
        <v>243</v>
      </c>
      <c r="J48" s="13" t="s">
        <v>260</v>
      </c>
      <c r="K48" s="82" t="s">
        <v>516</v>
      </c>
      <c r="L48" s="13" t="s">
        <v>517</v>
      </c>
      <c r="M48" s="13" t="s">
        <v>501</v>
      </c>
      <c r="N48" s="13" t="s">
        <v>502</v>
      </c>
      <c r="O48" s="100">
        <f t="shared" si="2"/>
        <v>50430.68</v>
      </c>
      <c r="P48" s="95">
        <v>50430.68</v>
      </c>
      <c r="Q48" s="110"/>
      <c r="R48" s="110"/>
      <c r="S48" s="13" t="s">
        <v>254</v>
      </c>
      <c r="T48" s="13" t="s">
        <v>256</v>
      </c>
      <c r="U48" s="13" t="s">
        <v>256</v>
      </c>
      <c r="V48" s="13" t="s">
        <v>256</v>
      </c>
      <c r="W48" s="13" t="s">
        <v>256</v>
      </c>
      <c r="X48" s="13" t="s">
        <v>257</v>
      </c>
      <c r="Y48" s="121" t="s">
        <v>464</v>
      </c>
      <c r="Z48" s="13" t="s">
        <v>256</v>
      </c>
      <c r="AA48" s="13" t="s">
        <v>256</v>
      </c>
      <c r="AB48" s="13" t="s">
        <v>270</v>
      </c>
      <c r="AC48" s="13" t="s">
        <v>492</v>
      </c>
      <c r="AD48" s="135"/>
      <c r="AE48" s="23" t="b">
        <f t="shared" si="1"/>
        <v>0</v>
      </c>
    </row>
    <row r="49" s="23" customFormat="1" ht="22.5" spans="4:31">
      <c r="D49" s="13">
        <v>44</v>
      </c>
      <c r="E49" s="25" t="s">
        <v>518</v>
      </c>
      <c r="F49" s="13" t="s">
        <v>519</v>
      </c>
      <c r="G49" s="13" t="s">
        <v>366</v>
      </c>
      <c r="H49" s="44" t="s">
        <v>520</v>
      </c>
      <c r="I49" s="13" t="s">
        <v>243</v>
      </c>
      <c r="J49" s="13" t="s">
        <v>260</v>
      </c>
      <c r="K49" s="87" t="s">
        <v>521</v>
      </c>
      <c r="L49" s="13" t="s">
        <v>522</v>
      </c>
      <c r="M49" s="43" t="s">
        <v>523</v>
      </c>
      <c r="N49" s="43" t="s">
        <v>524</v>
      </c>
      <c r="O49" s="100">
        <f t="shared" si="2"/>
        <v>151776.57</v>
      </c>
      <c r="P49" s="95">
        <v>151776.57</v>
      </c>
      <c r="Q49" s="110"/>
      <c r="R49" s="110"/>
      <c r="S49" s="13" t="s">
        <v>254</v>
      </c>
      <c r="T49" s="13" t="s">
        <v>256</v>
      </c>
      <c r="U49" s="13" t="s">
        <v>256</v>
      </c>
      <c r="V49" s="13" t="s">
        <v>256</v>
      </c>
      <c r="W49" s="13" t="s">
        <v>256</v>
      </c>
      <c r="X49" s="13" t="s">
        <v>257</v>
      </c>
      <c r="Y49" s="43" t="s">
        <v>523</v>
      </c>
      <c r="Z49" s="13" t="s">
        <v>256</v>
      </c>
      <c r="AA49" s="13" t="s">
        <v>256</v>
      </c>
      <c r="AB49" s="13" t="s">
        <v>270</v>
      </c>
      <c r="AC49" s="13"/>
      <c r="AD49" s="135"/>
      <c r="AE49" s="23" t="b">
        <f t="shared" si="1"/>
        <v>0</v>
      </c>
    </row>
    <row r="50" s="23" customFormat="1" ht="22.5" spans="4:31">
      <c r="D50" s="13">
        <v>45</v>
      </c>
      <c r="E50" s="84"/>
      <c r="F50" s="13" t="s">
        <v>519</v>
      </c>
      <c r="G50" s="13" t="s">
        <v>366</v>
      </c>
      <c r="H50" s="44" t="s">
        <v>525</v>
      </c>
      <c r="I50" s="13" t="s">
        <v>243</v>
      </c>
      <c r="J50" s="13" t="s">
        <v>260</v>
      </c>
      <c r="K50" s="87" t="s">
        <v>526</v>
      </c>
      <c r="L50" s="13" t="s">
        <v>527</v>
      </c>
      <c r="M50" s="43" t="s">
        <v>523</v>
      </c>
      <c r="N50" s="43" t="s">
        <v>528</v>
      </c>
      <c r="O50" s="100">
        <f t="shared" si="2"/>
        <v>300626.44</v>
      </c>
      <c r="P50" s="95">
        <v>300626.44</v>
      </c>
      <c r="Q50" s="110"/>
      <c r="R50" s="110"/>
      <c r="S50" s="13" t="s">
        <v>254</v>
      </c>
      <c r="T50" s="13" t="s">
        <v>256</v>
      </c>
      <c r="U50" s="13" t="s">
        <v>256</v>
      </c>
      <c r="V50" s="13" t="s">
        <v>256</v>
      </c>
      <c r="W50" s="13" t="s">
        <v>256</v>
      </c>
      <c r="X50" s="13" t="s">
        <v>257</v>
      </c>
      <c r="Y50" s="43" t="s">
        <v>523</v>
      </c>
      <c r="Z50" s="13" t="s">
        <v>256</v>
      </c>
      <c r="AA50" s="13" t="s">
        <v>256</v>
      </c>
      <c r="AB50" s="13" t="s">
        <v>270</v>
      </c>
      <c r="AC50" s="13"/>
      <c r="AD50" s="135"/>
      <c r="AE50" s="23" t="b">
        <f t="shared" si="1"/>
        <v>0</v>
      </c>
    </row>
    <row r="51" s="23" customFormat="1" ht="22.5" spans="4:31">
      <c r="D51" s="13">
        <v>46</v>
      </c>
      <c r="E51" s="84"/>
      <c r="F51" s="13" t="s">
        <v>519</v>
      </c>
      <c r="G51" s="13" t="s">
        <v>366</v>
      </c>
      <c r="H51" s="44" t="s">
        <v>529</v>
      </c>
      <c r="I51" s="13" t="s">
        <v>243</v>
      </c>
      <c r="J51" s="13" t="s">
        <v>260</v>
      </c>
      <c r="K51" s="87" t="s">
        <v>530</v>
      </c>
      <c r="L51" s="13" t="s">
        <v>531</v>
      </c>
      <c r="M51" s="43" t="s">
        <v>532</v>
      </c>
      <c r="N51" s="43" t="s">
        <v>533</v>
      </c>
      <c r="O51" s="100">
        <f t="shared" si="2"/>
        <v>217108.13</v>
      </c>
      <c r="P51" s="95">
        <v>217108.13</v>
      </c>
      <c r="Q51" s="110"/>
      <c r="R51" s="110"/>
      <c r="S51" s="13" t="s">
        <v>254</v>
      </c>
      <c r="T51" s="13" t="s">
        <v>256</v>
      </c>
      <c r="U51" s="13" t="s">
        <v>256</v>
      </c>
      <c r="V51" s="13" t="s">
        <v>256</v>
      </c>
      <c r="W51" s="13" t="s">
        <v>256</v>
      </c>
      <c r="X51" s="13" t="s">
        <v>257</v>
      </c>
      <c r="Y51" s="43" t="s">
        <v>532</v>
      </c>
      <c r="Z51" s="13" t="s">
        <v>256</v>
      </c>
      <c r="AA51" s="13" t="s">
        <v>256</v>
      </c>
      <c r="AB51" s="13" t="s">
        <v>270</v>
      </c>
      <c r="AC51" s="13"/>
      <c r="AD51" s="135"/>
      <c r="AE51" s="23" t="b">
        <f t="shared" si="1"/>
        <v>0</v>
      </c>
    </row>
    <row r="52" s="23" customFormat="1" ht="22.5" spans="4:31">
      <c r="D52" s="13">
        <v>47</v>
      </c>
      <c r="E52" s="84"/>
      <c r="F52" s="13" t="s">
        <v>519</v>
      </c>
      <c r="G52" s="13" t="s">
        <v>366</v>
      </c>
      <c r="H52" s="44" t="s">
        <v>534</v>
      </c>
      <c r="I52" s="13" t="s">
        <v>243</v>
      </c>
      <c r="J52" s="13" t="s">
        <v>260</v>
      </c>
      <c r="K52" s="87" t="s">
        <v>535</v>
      </c>
      <c r="L52" s="13" t="s">
        <v>536</v>
      </c>
      <c r="M52" s="43" t="s">
        <v>532</v>
      </c>
      <c r="N52" s="43" t="s">
        <v>537</v>
      </c>
      <c r="O52" s="100">
        <f t="shared" si="2"/>
        <v>195948.44</v>
      </c>
      <c r="P52" s="95">
        <v>195948.44</v>
      </c>
      <c r="Q52" s="110"/>
      <c r="R52" s="110"/>
      <c r="S52" s="13" t="s">
        <v>254</v>
      </c>
      <c r="T52" s="13" t="s">
        <v>256</v>
      </c>
      <c r="U52" s="13" t="s">
        <v>256</v>
      </c>
      <c r="V52" s="13" t="s">
        <v>256</v>
      </c>
      <c r="W52" s="13" t="s">
        <v>256</v>
      </c>
      <c r="X52" s="13" t="s">
        <v>257</v>
      </c>
      <c r="Y52" s="43" t="s">
        <v>532</v>
      </c>
      <c r="Z52" s="13" t="s">
        <v>256</v>
      </c>
      <c r="AA52" s="13" t="s">
        <v>256</v>
      </c>
      <c r="AB52" s="13" t="s">
        <v>270</v>
      </c>
      <c r="AC52" s="13"/>
      <c r="AD52" s="135"/>
      <c r="AE52" s="23" t="b">
        <f t="shared" si="1"/>
        <v>0</v>
      </c>
    </row>
    <row r="53" s="23" customFormat="1" ht="22.5" spans="4:31">
      <c r="D53" s="13">
        <v>48</v>
      </c>
      <c r="E53" s="84"/>
      <c r="F53" s="13" t="s">
        <v>519</v>
      </c>
      <c r="G53" s="13" t="s">
        <v>366</v>
      </c>
      <c r="H53" s="44" t="s">
        <v>538</v>
      </c>
      <c r="I53" s="13" t="s">
        <v>243</v>
      </c>
      <c r="J53" s="13" t="s">
        <v>260</v>
      </c>
      <c r="K53" s="87" t="s">
        <v>539</v>
      </c>
      <c r="L53" s="13" t="s">
        <v>540</v>
      </c>
      <c r="M53" s="43" t="s">
        <v>532</v>
      </c>
      <c r="N53" s="43" t="s">
        <v>541</v>
      </c>
      <c r="O53" s="100">
        <f t="shared" si="2"/>
        <v>276614.49</v>
      </c>
      <c r="P53" s="95">
        <v>276614.49</v>
      </c>
      <c r="Q53" s="110"/>
      <c r="R53" s="110"/>
      <c r="S53" s="13" t="s">
        <v>254</v>
      </c>
      <c r="T53" s="13" t="s">
        <v>256</v>
      </c>
      <c r="U53" s="13" t="s">
        <v>256</v>
      </c>
      <c r="V53" s="13" t="s">
        <v>256</v>
      </c>
      <c r="W53" s="13" t="s">
        <v>256</v>
      </c>
      <c r="X53" s="13" t="s">
        <v>257</v>
      </c>
      <c r="Y53" s="43" t="s">
        <v>532</v>
      </c>
      <c r="Z53" s="13" t="s">
        <v>256</v>
      </c>
      <c r="AA53" s="13" t="s">
        <v>256</v>
      </c>
      <c r="AB53" s="13" t="s">
        <v>270</v>
      </c>
      <c r="AC53" s="13"/>
      <c r="AD53" s="135"/>
      <c r="AE53" s="23" t="b">
        <f t="shared" si="1"/>
        <v>0</v>
      </c>
    </row>
    <row r="54" s="23" customFormat="1" ht="22.5" spans="4:31">
      <c r="D54" s="13">
        <v>49</v>
      </c>
      <c r="E54" s="84"/>
      <c r="F54" s="13" t="s">
        <v>519</v>
      </c>
      <c r="G54" s="13" t="s">
        <v>366</v>
      </c>
      <c r="H54" s="44" t="s">
        <v>542</v>
      </c>
      <c r="I54" s="13" t="s">
        <v>243</v>
      </c>
      <c r="J54" s="13" t="s">
        <v>260</v>
      </c>
      <c r="K54" s="87" t="s">
        <v>543</v>
      </c>
      <c r="L54" s="13" t="s">
        <v>544</v>
      </c>
      <c r="M54" s="43" t="s">
        <v>532</v>
      </c>
      <c r="N54" s="43" t="s">
        <v>545</v>
      </c>
      <c r="O54" s="100">
        <f t="shared" si="2"/>
        <v>1247804.11</v>
      </c>
      <c r="P54" s="95">
        <v>1247804.11</v>
      </c>
      <c r="Q54" s="110"/>
      <c r="R54" s="110"/>
      <c r="S54" s="13" t="s">
        <v>254</v>
      </c>
      <c r="T54" s="13" t="s">
        <v>256</v>
      </c>
      <c r="U54" s="13" t="s">
        <v>256</v>
      </c>
      <c r="V54" s="13" t="s">
        <v>256</v>
      </c>
      <c r="W54" s="13" t="s">
        <v>256</v>
      </c>
      <c r="X54" s="13" t="s">
        <v>257</v>
      </c>
      <c r="Y54" s="43" t="s">
        <v>532</v>
      </c>
      <c r="Z54" s="13" t="s">
        <v>256</v>
      </c>
      <c r="AA54" s="13" t="s">
        <v>256</v>
      </c>
      <c r="AB54" s="13" t="s">
        <v>270</v>
      </c>
      <c r="AC54" s="13"/>
      <c r="AD54" s="135"/>
      <c r="AE54" s="23" t="b">
        <f t="shared" si="1"/>
        <v>0</v>
      </c>
    </row>
    <row r="55" s="23" customFormat="1" ht="57.75" customHeight="1" spans="4:31">
      <c r="D55" s="13">
        <v>50</v>
      </c>
      <c r="E55" s="83"/>
      <c r="F55" s="13" t="s">
        <v>519</v>
      </c>
      <c r="G55" s="13" t="s">
        <v>366</v>
      </c>
      <c r="H55" s="44" t="s">
        <v>546</v>
      </c>
      <c r="I55" s="13" t="s">
        <v>243</v>
      </c>
      <c r="J55" s="13" t="s">
        <v>260</v>
      </c>
      <c r="K55" s="87" t="s">
        <v>547</v>
      </c>
      <c r="L55" s="13" t="s">
        <v>548</v>
      </c>
      <c r="M55" s="43" t="s">
        <v>549</v>
      </c>
      <c r="N55" s="43" t="s">
        <v>398</v>
      </c>
      <c r="O55" s="100">
        <f t="shared" si="2"/>
        <v>196117.44</v>
      </c>
      <c r="P55" s="95">
        <v>196117.44</v>
      </c>
      <c r="Q55" s="110"/>
      <c r="R55" s="110"/>
      <c r="S55" s="13" t="s">
        <v>254</v>
      </c>
      <c r="T55" s="13" t="s">
        <v>256</v>
      </c>
      <c r="U55" s="13" t="s">
        <v>256</v>
      </c>
      <c r="V55" s="13" t="s">
        <v>256</v>
      </c>
      <c r="W55" s="13" t="s">
        <v>256</v>
      </c>
      <c r="X55" s="13" t="s">
        <v>257</v>
      </c>
      <c r="Y55" s="43" t="s">
        <v>549</v>
      </c>
      <c r="Z55" s="13" t="s">
        <v>256</v>
      </c>
      <c r="AA55" s="13" t="s">
        <v>256</v>
      </c>
      <c r="AB55" s="13" t="s">
        <v>270</v>
      </c>
      <c r="AC55" s="13"/>
      <c r="AD55" s="135"/>
      <c r="AE55" s="23" t="b">
        <f t="shared" si="1"/>
        <v>0</v>
      </c>
    </row>
    <row r="56" s="23" customFormat="1" ht="24.75" customHeight="1" spans="4:31">
      <c r="D56" s="13">
        <v>51</v>
      </c>
      <c r="E56" s="25" t="s">
        <v>550</v>
      </c>
      <c r="F56" s="13" t="s">
        <v>519</v>
      </c>
      <c r="G56" s="13" t="s">
        <v>366</v>
      </c>
      <c r="H56" s="44" t="s">
        <v>551</v>
      </c>
      <c r="I56" s="13" t="s">
        <v>243</v>
      </c>
      <c r="J56" s="13" t="s">
        <v>260</v>
      </c>
      <c r="K56" s="87" t="s">
        <v>552</v>
      </c>
      <c r="L56" s="13" t="s">
        <v>553</v>
      </c>
      <c r="M56" s="45" t="s">
        <v>554</v>
      </c>
      <c r="N56" s="45" t="s">
        <v>555</v>
      </c>
      <c r="O56" s="100">
        <f t="shared" si="2"/>
        <v>771891.77</v>
      </c>
      <c r="P56" s="95">
        <v>771891.77</v>
      </c>
      <c r="Q56" s="110"/>
      <c r="R56" s="110"/>
      <c r="S56" s="13" t="s">
        <v>254</v>
      </c>
      <c r="T56" s="13" t="s">
        <v>256</v>
      </c>
      <c r="U56" s="13" t="s">
        <v>256</v>
      </c>
      <c r="V56" s="13" t="s">
        <v>256</v>
      </c>
      <c r="W56" s="13" t="s">
        <v>256</v>
      </c>
      <c r="X56" s="13" t="s">
        <v>257</v>
      </c>
      <c r="Y56" s="45" t="s">
        <v>554</v>
      </c>
      <c r="Z56" s="13" t="s">
        <v>256</v>
      </c>
      <c r="AA56" s="13" t="s">
        <v>256</v>
      </c>
      <c r="AB56" s="13" t="s">
        <v>270</v>
      </c>
      <c r="AC56" s="13"/>
      <c r="AD56" s="135"/>
      <c r="AE56" s="23" t="b">
        <f t="shared" si="1"/>
        <v>0</v>
      </c>
    </row>
    <row r="57" s="23" customFormat="1" ht="24.75" customHeight="1" spans="4:31">
      <c r="D57" s="13">
        <v>52</v>
      </c>
      <c r="E57" s="84"/>
      <c r="F57" s="13" t="s">
        <v>519</v>
      </c>
      <c r="G57" s="13" t="s">
        <v>366</v>
      </c>
      <c r="H57" s="44" t="s">
        <v>556</v>
      </c>
      <c r="I57" s="13" t="s">
        <v>243</v>
      </c>
      <c r="J57" s="13" t="s">
        <v>260</v>
      </c>
      <c r="K57" s="87" t="s">
        <v>557</v>
      </c>
      <c r="L57" s="13" t="s">
        <v>558</v>
      </c>
      <c r="M57" s="45" t="s">
        <v>554</v>
      </c>
      <c r="N57" s="45" t="s">
        <v>555</v>
      </c>
      <c r="O57" s="100">
        <f t="shared" si="2"/>
        <v>307898.4</v>
      </c>
      <c r="P57" s="95">
        <v>307898.4</v>
      </c>
      <c r="Q57" s="110"/>
      <c r="R57" s="110"/>
      <c r="S57" s="13" t="s">
        <v>254</v>
      </c>
      <c r="T57" s="13" t="s">
        <v>256</v>
      </c>
      <c r="U57" s="13" t="s">
        <v>256</v>
      </c>
      <c r="V57" s="13" t="s">
        <v>256</v>
      </c>
      <c r="W57" s="13" t="s">
        <v>256</v>
      </c>
      <c r="X57" s="13" t="s">
        <v>257</v>
      </c>
      <c r="Y57" s="45" t="s">
        <v>554</v>
      </c>
      <c r="Z57" s="13" t="s">
        <v>256</v>
      </c>
      <c r="AA57" s="13" t="s">
        <v>256</v>
      </c>
      <c r="AB57" s="13" t="s">
        <v>270</v>
      </c>
      <c r="AC57" s="13"/>
      <c r="AD57" s="135"/>
      <c r="AE57" s="23" t="b">
        <f t="shared" si="1"/>
        <v>0</v>
      </c>
    </row>
    <row r="58" s="23" customFormat="1" ht="48" customHeight="1" spans="4:31">
      <c r="D58" s="13">
        <v>53</v>
      </c>
      <c r="E58" s="84"/>
      <c r="F58" s="13" t="s">
        <v>519</v>
      </c>
      <c r="G58" s="13" t="s">
        <v>366</v>
      </c>
      <c r="H58" s="44" t="s">
        <v>559</v>
      </c>
      <c r="I58" s="13" t="s">
        <v>243</v>
      </c>
      <c r="J58" s="13" t="s">
        <v>260</v>
      </c>
      <c r="K58" s="87" t="s">
        <v>560</v>
      </c>
      <c r="L58" s="13" t="s">
        <v>561</v>
      </c>
      <c r="M58" s="45" t="s">
        <v>554</v>
      </c>
      <c r="N58" s="45" t="s">
        <v>555</v>
      </c>
      <c r="O58" s="100">
        <f t="shared" si="2"/>
        <v>677095.52</v>
      </c>
      <c r="P58" s="95">
        <v>677095.52</v>
      </c>
      <c r="Q58" s="110"/>
      <c r="R58" s="110"/>
      <c r="S58" s="13" t="s">
        <v>254</v>
      </c>
      <c r="T58" s="13" t="s">
        <v>256</v>
      </c>
      <c r="U58" s="13" t="s">
        <v>256</v>
      </c>
      <c r="V58" s="13" t="s">
        <v>256</v>
      </c>
      <c r="W58" s="13" t="s">
        <v>256</v>
      </c>
      <c r="X58" s="13" t="s">
        <v>257</v>
      </c>
      <c r="Y58" s="45" t="s">
        <v>554</v>
      </c>
      <c r="Z58" s="13" t="s">
        <v>256</v>
      </c>
      <c r="AA58" s="13" t="s">
        <v>256</v>
      </c>
      <c r="AB58" s="13" t="s">
        <v>270</v>
      </c>
      <c r="AC58" s="13"/>
      <c r="AD58" s="135"/>
      <c r="AE58" s="23" t="b">
        <f t="shared" si="1"/>
        <v>0</v>
      </c>
    </row>
    <row r="59" s="23" customFormat="1" ht="22.5" spans="4:31">
      <c r="D59" s="13">
        <v>54</v>
      </c>
      <c r="E59" s="83"/>
      <c r="F59" s="13" t="s">
        <v>519</v>
      </c>
      <c r="G59" s="13" t="s">
        <v>366</v>
      </c>
      <c r="H59" s="44" t="s">
        <v>562</v>
      </c>
      <c r="I59" s="13" t="s">
        <v>243</v>
      </c>
      <c r="J59" s="13" t="s">
        <v>260</v>
      </c>
      <c r="K59" s="87" t="s">
        <v>563</v>
      </c>
      <c r="L59" s="13" t="s">
        <v>564</v>
      </c>
      <c r="M59" s="45" t="s">
        <v>565</v>
      </c>
      <c r="N59" s="45" t="s">
        <v>555</v>
      </c>
      <c r="O59" s="100">
        <f t="shared" si="2"/>
        <v>360598.76</v>
      </c>
      <c r="P59" s="95">
        <v>360598.76</v>
      </c>
      <c r="Q59" s="110"/>
      <c r="R59" s="110"/>
      <c r="S59" s="13" t="s">
        <v>254</v>
      </c>
      <c r="T59" s="13" t="s">
        <v>256</v>
      </c>
      <c r="U59" s="13" t="s">
        <v>256</v>
      </c>
      <c r="V59" s="13" t="s">
        <v>256</v>
      </c>
      <c r="W59" s="13" t="s">
        <v>256</v>
      </c>
      <c r="X59" s="13" t="s">
        <v>257</v>
      </c>
      <c r="Y59" s="45" t="s">
        <v>565</v>
      </c>
      <c r="Z59" s="13" t="s">
        <v>256</v>
      </c>
      <c r="AA59" s="13" t="s">
        <v>256</v>
      </c>
      <c r="AB59" s="13" t="s">
        <v>270</v>
      </c>
      <c r="AC59" s="13"/>
      <c r="AD59" s="135"/>
      <c r="AE59" s="23" t="b">
        <f t="shared" si="1"/>
        <v>0</v>
      </c>
    </row>
    <row r="60" s="23" customFormat="1" ht="22.5" spans="4:31">
      <c r="D60" s="13">
        <v>55</v>
      </c>
      <c r="E60" s="25" t="s">
        <v>566</v>
      </c>
      <c r="F60" s="13" t="s">
        <v>519</v>
      </c>
      <c r="G60" s="13" t="s">
        <v>366</v>
      </c>
      <c r="H60" s="44" t="s">
        <v>86</v>
      </c>
      <c r="I60" s="13" t="s">
        <v>243</v>
      </c>
      <c r="J60" s="13" t="s">
        <v>260</v>
      </c>
      <c r="K60" s="87" t="s">
        <v>567</v>
      </c>
      <c r="L60" s="13" t="s">
        <v>568</v>
      </c>
      <c r="M60" s="43" t="s">
        <v>523</v>
      </c>
      <c r="N60" s="43" t="s">
        <v>569</v>
      </c>
      <c r="O60" s="100">
        <f t="shared" si="2"/>
        <v>1118634.35</v>
      </c>
      <c r="P60" s="95">
        <v>1118634.35</v>
      </c>
      <c r="Q60" s="110"/>
      <c r="R60" s="110"/>
      <c r="S60" s="13" t="s">
        <v>254</v>
      </c>
      <c r="T60" s="13" t="s">
        <v>256</v>
      </c>
      <c r="U60" s="13" t="s">
        <v>256</v>
      </c>
      <c r="V60" s="13" t="s">
        <v>256</v>
      </c>
      <c r="W60" s="13" t="s">
        <v>256</v>
      </c>
      <c r="X60" s="13" t="s">
        <v>257</v>
      </c>
      <c r="Y60" s="43" t="s">
        <v>523</v>
      </c>
      <c r="Z60" s="13" t="s">
        <v>256</v>
      </c>
      <c r="AA60" s="13" t="s">
        <v>256</v>
      </c>
      <c r="AB60" s="13" t="s">
        <v>270</v>
      </c>
      <c r="AC60" s="13"/>
      <c r="AD60" s="135"/>
      <c r="AE60" s="23" t="b">
        <f t="shared" si="1"/>
        <v>0</v>
      </c>
    </row>
    <row r="61" s="23" customFormat="1" ht="22.5" spans="4:31">
      <c r="D61" s="13">
        <v>56</v>
      </c>
      <c r="E61" s="84"/>
      <c r="F61" s="13" t="s">
        <v>519</v>
      </c>
      <c r="G61" s="13" t="s">
        <v>366</v>
      </c>
      <c r="H61" s="44" t="s">
        <v>88</v>
      </c>
      <c r="I61" s="13" t="s">
        <v>243</v>
      </c>
      <c r="J61" s="13" t="s">
        <v>260</v>
      </c>
      <c r="K61" s="87" t="s">
        <v>570</v>
      </c>
      <c r="L61" s="13" t="s">
        <v>571</v>
      </c>
      <c r="M61" s="43" t="s">
        <v>523</v>
      </c>
      <c r="N61" s="43" t="s">
        <v>569</v>
      </c>
      <c r="O61" s="100">
        <f t="shared" si="2"/>
        <v>1140450.65</v>
      </c>
      <c r="P61" s="95">
        <v>1140450.65</v>
      </c>
      <c r="Q61" s="110"/>
      <c r="R61" s="110"/>
      <c r="S61" s="13" t="s">
        <v>254</v>
      </c>
      <c r="T61" s="13" t="s">
        <v>256</v>
      </c>
      <c r="U61" s="13" t="s">
        <v>256</v>
      </c>
      <c r="V61" s="13" t="s">
        <v>256</v>
      </c>
      <c r="W61" s="13" t="s">
        <v>256</v>
      </c>
      <c r="X61" s="13" t="s">
        <v>257</v>
      </c>
      <c r="Y61" s="43" t="s">
        <v>523</v>
      </c>
      <c r="Z61" s="13" t="s">
        <v>256</v>
      </c>
      <c r="AA61" s="13" t="s">
        <v>256</v>
      </c>
      <c r="AB61" s="13" t="s">
        <v>270</v>
      </c>
      <c r="AC61" s="13"/>
      <c r="AD61" s="135"/>
      <c r="AE61" s="23" t="b">
        <f t="shared" si="1"/>
        <v>0</v>
      </c>
    </row>
    <row r="62" s="23" customFormat="1" ht="22.5" spans="4:31">
      <c r="D62" s="13">
        <v>57</v>
      </c>
      <c r="E62" s="83"/>
      <c r="F62" s="13" t="s">
        <v>519</v>
      </c>
      <c r="G62" s="13" t="s">
        <v>366</v>
      </c>
      <c r="H62" s="44" t="s">
        <v>90</v>
      </c>
      <c r="I62" s="13" t="s">
        <v>243</v>
      </c>
      <c r="J62" s="13" t="s">
        <v>260</v>
      </c>
      <c r="K62" s="87" t="s">
        <v>572</v>
      </c>
      <c r="L62" s="13" t="s">
        <v>573</v>
      </c>
      <c r="M62" s="43" t="s">
        <v>574</v>
      </c>
      <c r="N62" s="43" t="s">
        <v>575</v>
      </c>
      <c r="O62" s="100">
        <f t="shared" si="2"/>
        <v>325079.22</v>
      </c>
      <c r="P62" s="95">
        <v>325079.22</v>
      </c>
      <c r="Q62" s="110"/>
      <c r="R62" s="110"/>
      <c r="S62" s="13" t="s">
        <v>254</v>
      </c>
      <c r="T62" s="13" t="s">
        <v>256</v>
      </c>
      <c r="U62" s="13" t="s">
        <v>256</v>
      </c>
      <c r="V62" s="13" t="s">
        <v>256</v>
      </c>
      <c r="W62" s="13" t="s">
        <v>256</v>
      </c>
      <c r="X62" s="13" t="s">
        <v>257</v>
      </c>
      <c r="Y62" s="43" t="s">
        <v>574</v>
      </c>
      <c r="Z62" s="13" t="s">
        <v>256</v>
      </c>
      <c r="AA62" s="13" t="s">
        <v>256</v>
      </c>
      <c r="AB62" s="13" t="s">
        <v>270</v>
      </c>
      <c r="AC62" s="13"/>
      <c r="AD62" s="135"/>
      <c r="AE62" s="23" t="b">
        <f t="shared" si="1"/>
        <v>0</v>
      </c>
    </row>
    <row r="63" s="23" customFormat="1" ht="118.5" customHeight="1" spans="4:31">
      <c r="D63" s="13">
        <v>58</v>
      </c>
      <c r="E63" s="13" t="s">
        <v>576</v>
      </c>
      <c r="F63" s="13" t="s">
        <v>519</v>
      </c>
      <c r="G63" s="13" t="s">
        <v>366</v>
      </c>
      <c r="H63" s="93" t="s">
        <v>577</v>
      </c>
      <c r="I63" s="13" t="s">
        <v>243</v>
      </c>
      <c r="J63" s="13" t="s">
        <v>260</v>
      </c>
      <c r="K63" s="82" t="s">
        <v>578</v>
      </c>
      <c r="L63" s="13" t="s">
        <v>579</v>
      </c>
      <c r="M63" s="43" t="s">
        <v>565</v>
      </c>
      <c r="N63" s="43" t="s">
        <v>580</v>
      </c>
      <c r="O63" s="100">
        <f t="shared" si="2"/>
        <v>1126566.91</v>
      </c>
      <c r="P63" s="95">
        <v>1126566.91</v>
      </c>
      <c r="Q63" s="110"/>
      <c r="R63" s="110"/>
      <c r="S63" s="13" t="s">
        <v>254</v>
      </c>
      <c r="T63" s="13" t="s">
        <v>256</v>
      </c>
      <c r="U63" s="13" t="s">
        <v>256</v>
      </c>
      <c r="V63" s="13" t="s">
        <v>256</v>
      </c>
      <c r="W63" s="13" t="s">
        <v>256</v>
      </c>
      <c r="X63" s="13" t="s">
        <v>257</v>
      </c>
      <c r="Y63" s="43" t="s">
        <v>565</v>
      </c>
      <c r="Z63" s="13" t="s">
        <v>256</v>
      </c>
      <c r="AA63" s="13" t="s">
        <v>256</v>
      </c>
      <c r="AB63" s="13" t="s">
        <v>270</v>
      </c>
      <c r="AC63" s="13"/>
      <c r="AD63" s="135"/>
      <c r="AE63" s="23" t="b">
        <f t="shared" si="1"/>
        <v>0</v>
      </c>
    </row>
    <row r="64" s="23" customFormat="1" ht="91.5" customHeight="1" spans="4:31">
      <c r="D64" s="13">
        <v>59</v>
      </c>
      <c r="E64" s="13" t="s">
        <v>581</v>
      </c>
      <c r="F64" s="13" t="s">
        <v>519</v>
      </c>
      <c r="G64" s="13" t="s">
        <v>366</v>
      </c>
      <c r="H64" s="82" t="s">
        <v>582</v>
      </c>
      <c r="I64" s="13" t="s">
        <v>243</v>
      </c>
      <c r="J64" s="13" t="s">
        <v>260</v>
      </c>
      <c r="K64" s="82" t="s">
        <v>583</v>
      </c>
      <c r="L64" s="13" t="s">
        <v>584</v>
      </c>
      <c r="M64" s="43" t="s">
        <v>549</v>
      </c>
      <c r="N64" s="43" t="s">
        <v>585</v>
      </c>
      <c r="O64" s="100">
        <f t="shared" si="2"/>
        <v>898283.1</v>
      </c>
      <c r="P64" s="95">
        <v>898283.1</v>
      </c>
      <c r="Q64" s="110"/>
      <c r="R64" s="110"/>
      <c r="S64" s="13" t="s">
        <v>254</v>
      </c>
      <c r="T64" s="13" t="s">
        <v>256</v>
      </c>
      <c r="U64" s="13" t="s">
        <v>256</v>
      </c>
      <c r="V64" s="13" t="s">
        <v>256</v>
      </c>
      <c r="W64" s="13" t="s">
        <v>256</v>
      </c>
      <c r="X64" s="13" t="s">
        <v>257</v>
      </c>
      <c r="Y64" s="43" t="s">
        <v>549</v>
      </c>
      <c r="Z64" s="13" t="s">
        <v>256</v>
      </c>
      <c r="AA64" s="13" t="s">
        <v>256</v>
      </c>
      <c r="AB64" s="13" t="s">
        <v>270</v>
      </c>
      <c r="AC64" s="13"/>
      <c r="AD64" s="135"/>
      <c r="AE64" s="23" t="b">
        <f t="shared" si="1"/>
        <v>0</v>
      </c>
    </row>
    <row r="65" s="23" customFormat="1" ht="49.5" customHeight="1" spans="4:31">
      <c r="D65" s="13">
        <v>60</v>
      </c>
      <c r="E65" s="13" t="s">
        <v>586</v>
      </c>
      <c r="F65" s="13" t="s">
        <v>519</v>
      </c>
      <c r="G65" s="13" t="s">
        <v>366</v>
      </c>
      <c r="H65" s="82" t="s">
        <v>587</v>
      </c>
      <c r="I65" s="13" t="s">
        <v>243</v>
      </c>
      <c r="J65" s="13" t="s">
        <v>260</v>
      </c>
      <c r="K65" s="82" t="s">
        <v>588</v>
      </c>
      <c r="L65" s="13" t="s">
        <v>589</v>
      </c>
      <c r="M65" s="45" t="s">
        <v>565</v>
      </c>
      <c r="N65" s="45" t="s">
        <v>590</v>
      </c>
      <c r="O65" s="100">
        <f t="shared" si="2"/>
        <v>841438</v>
      </c>
      <c r="P65" s="95">
        <v>841438</v>
      </c>
      <c r="Q65" s="110"/>
      <c r="R65" s="110"/>
      <c r="S65" s="13" t="s">
        <v>254</v>
      </c>
      <c r="T65" s="13" t="s">
        <v>256</v>
      </c>
      <c r="U65" s="13" t="s">
        <v>256</v>
      </c>
      <c r="V65" s="13" t="s">
        <v>256</v>
      </c>
      <c r="W65" s="13" t="s">
        <v>256</v>
      </c>
      <c r="X65" s="13" t="s">
        <v>257</v>
      </c>
      <c r="Y65" s="13" t="s">
        <v>565</v>
      </c>
      <c r="Z65" s="13" t="s">
        <v>256</v>
      </c>
      <c r="AA65" s="13" t="s">
        <v>256</v>
      </c>
      <c r="AB65" s="13" t="s">
        <v>270</v>
      </c>
      <c r="AC65" s="13"/>
      <c r="AD65" s="135"/>
      <c r="AE65" s="23" t="b">
        <f t="shared" si="1"/>
        <v>0</v>
      </c>
    </row>
    <row r="66" s="23" customFormat="1" ht="49.5" customHeight="1" spans="4:31">
      <c r="D66" s="13">
        <v>61</v>
      </c>
      <c r="E66" s="13" t="s">
        <v>591</v>
      </c>
      <c r="F66" s="13" t="s">
        <v>519</v>
      </c>
      <c r="G66" s="13" t="s">
        <v>366</v>
      </c>
      <c r="H66" s="92" t="s">
        <v>592</v>
      </c>
      <c r="I66" s="13" t="s">
        <v>243</v>
      </c>
      <c r="J66" s="13" t="s">
        <v>260</v>
      </c>
      <c r="K66" s="82" t="s">
        <v>593</v>
      </c>
      <c r="L66" s="13" t="s">
        <v>594</v>
      </c>
      <c r="M66" s="45" t="s">
        <v>549</v>
      </c>
      <c r="N66" s="45" t="s">
        <v>595</v>
      </c>
      <c r="O66" s="100">
        <f t="shared" si="2"/>
        <v>1183034</v>
      </c>
      <c r="P66" s="95">
        <v>1183034</v>
      </c>
      <c r="Q66" s="110"/>
      <c r="R66" s="110"/>
      <c r="S66" s="13" t="s">
        <v>254</v>
      </c>
      <c r="T66" s="13" t="s">
        <v>256</v>
      </c>
      <c r="U66" s="13" t="s">
        <v>256</v>
      </c>
      <c r="V66" s="13" t="s">
        <v>256</v>
      </c>
      <c r="W66" s="13" t="s">
        <v>256</v>
      </c>
      <c r="X66" s="13" t="s">
        <v>257</v>
      </c>
      <c r="Y66" s="45" t="s">
        <v>549</v>
      </c>
      <c r="Z66" s="13" t="s">
        <v>256</v>
      </c>
      <c r="AA66" s="13" t="s">
        <v>256</v>
      </c>
      <c r="AB66" s="13" t="s">
        <v>270</v>
      </c>
      <c r="AC66" s="13"/>
      <c r="AD66" s="135"/>
      <c r="AE66" s="23" t="b">
        <f t="shared" si="1"/>
        <v>0</v>
      </c>
    </row>
    <row r="67" s="23" customFormat="1" ht="78" customHeight="1" spans="4:31">
      <c r="D67" s="13">
        <v>62</v>
      </c>
      <c r="E67" s="13" t="s">
        <v>596</v>
      </c>
      <c r="F67" s="13" t="s">
        <v>366</v>
      </c>
      <c r="G67" s="13" t="s">
        <v>597</v>
      </c>
      <c r="H67" s="92" t="s">
        <v>598</v>
      </c>
      <c r="I67" s="13" t="s">
        <v>243</v>
      </c>
      <c r="J67" s="13" t="s">
        <v>260</v>
      </c>
      <c r="K67" s="82" t="s">
        <v>599</v>
      </c>
      <c r="L67" s="13" t="s">
        <v>600</v>
      </c>
      <c r="M67" s="45" t="s">
        <v>601</v>
      </c>
      <c r="N67" s="45" t="s">
        <v>601</v>
      </c>
      <c r="O67" s="100">
        <f t="shared" si="2"/>
        <v>1046816.52</v>
      </c>
      <c r="P67" s="95">
        <v>1046816.52</v>
      </c>
      <c r="Q67" s="110"/>
      <c r="R67" s="110"/>
      <c r="S67" s="13" t="s">
        <v>254</v>
      </c>
      <c r="T67" s="13" t="s">
        <v>256</v>
      </c>
      <c r="U67" s="13" t="s">
        <v>256</v>
      </c>
      <c r="V67" s="13" t="s">
        <v>256</v>
      </c>
      <c r="W67" s="13" t="s">
        <v>256</v>
      </c>
      <c r="X67" s="13" t="s">
        <v>256</v>
      </c>
      <c r="Y67" s="13" t="s">
        <v>256</v>
      </c>
      <c r="Z67" s="13" t="s">
        <v>256</v>
      </c>
      <c r="AA67" s="13" t="s">
        <v>256</v>
      </c>
      <c r="AB67" s="13" t="s">
        <v>270</v>
      </c>
      <c r="AC67" s="13" t="s">
        <v>492</v>
      </c>
      <c r="AD67" s="135"/>
      <c r="AE67" s="23" t="b">
        <f t="shared" si="1"/>
        <v>0</v>
      </c>
    </row>
    <row r="68" ht="180" customHeight="1" spans="4:29">
      <c r="D68" s="118"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E68">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13 J14 J15 J16 J17 J18 J19 J20 J21 J22 J23 J24 J25 J37 J38 J39 J40 J43 J44 J45 J6:J9 J10:J11 J26:J28 J32:J35 J41:J42 J46:J47 J48:J49 J50:J62 J63:J64 J65:J67">
      <formula1>INDIRECT($I6)</formula1>
    </dataValidation>
    <dataValidation type="list" allowBlank="1" showInputMessage="1" showErrorMessage="1" sqref="AB6:AB67">
      <formula1>"是,否,业主单位即资产所有者，无需移交"</formula1>
    </dataValidation>
    <dataValidation type="list" allowBlank="1" showInputMessage="1" showErrorMessage="1" sqref="I6:I67">
      <formula1>项目大类</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27"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2" t="s">
        <v>603</v>
      </c>
      <c r="E1" s="2"/>
      <c r="F1" s="2"/>
      <c r="G1" s="2"/>
      <c r="H1" s="33"/>
      <c r="I1" s="129"/>
      <c r="J1" s="2"/>
      <c r="K1" s="130"/>
      <c r="L1" s="33"/>
      <c r="M1" s="33"/>
      <c r="N1" s="33"/>
      <c r="O1" s="33"/>
      <c r="P1" s="33"/>
      <c r="Q1" s="33"/>
      <c r="R1" s="33"/>
      <c r="S1" s="33"/>
      <c r="T1" s="33"/>
      <c r="U1" s="33"/>
      <c r="V1" s="33"/>
      <c r="W1" s="33"/>
      <c r="X1" s="33"/>
      <c r="Y1" s="33"/>
      <c r="Z1" s="33"/>
      <c r="AA1" s="33"/>
      <c r="AB1" s="33"/>
      <c r="AC1" s="33"/>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81"/>
      <c r="H3" s="81"/>
      <c r="I3" s="81"/>
      <c r="J3" s="81"/>
      <c r="K3" s="131"/>
      <c r="L3" s="81"/>
      <c r="M3" s="81"/>
      <c r="N3" s="81"/>
      <c r="O3" s="81"/>
      <c r="P3" s="81"/>
      <c r="Q3" s="81"/>
      <c r="R3" s="81"/>
      <c r="S3" s="81"/>
      <c r="T3" s="81"/>
      <c r="U3" s="81"/>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11"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12"/>
    </row>
    <row r="6" s="23" customFormat="1" ht="204" hidden="1" customHeight="1" spans="1:30">
      <c r="A6" s="23" t="s">
        <v>243</v>
      </c>
      <c r="B6" s="23" t="s">
        <v>244</v>
      </c>
      <c r="C6" s="23" t="s">
        <v>245</v>
      </c>
      <c r="D6" s="13">
        <v>1</v>
      </c>
      <c r="E6" s="13" t="s">
        <v>246</v>
      </c>
      <c r="F6" s="13" t="s">
        <v>247</v>
      </c>
      <c r="G6" s="13" t="s">
        <v>248</v>
      </c>
      <c r="H6" s="82" t="s">
        <v>249</v>
      </c>
      <c r="I6" s="13" t="s">
        <v>244</v>
      </c>
      <c r="J6" s="13" t="s">
        <v>250</v>
      </c>
      <c r="K6" s="82" t="s">
        <v>251</v>
      </c>
      <c r="L6" s="13" t="s">
        <v>252</v>
      </c>
      <c r="M6" s="13" t="s">
        <v>248</v>
      </c>
      <c r="N6" s="13" t="s">
        <v>253</v>
      </c>
      <c r="O6" s="100">
        <f>P6+Q6</f>
        <v>2638428.74</v>
      </c>
      <c r="P6" s="95">
        <v>2638428.74</v>
      </c>
      <c r="Q6" s="110"/>
      <c r="R6" s="110"/>
      <c r="S6" s="13" t="s">
        <v>254</v>
      </c>
      <c r="T6" s="13" t="s">
        <v>255</v>
      </c>
      <c r="U6" s="13" t="s">
        <v>256</v>
      </c>
      <c r="V6" s="13" t="s">
        <v>256</v>
      </c>
      <c r="W6" s="13" t="s">
        <v>256</v>
      </c>
      <c r="X6" s="13" t="s">
        <v>257</v>
      </c>
      <c r="Y6" s="13" t="s">
        <v>248</v>
      </c>
      <c r="Z6" s="13" t="s">
        <v>256</v>
      </c>
      <c r="AA6" s="13" t="s">
        <v>256</v>
      </c>
      <c r="AB6" s="13" t="s">
        <v>258</v>
      </c>
      <c r="AC6" s="13"/>
      <c r="AD6" s="13" t="s">
        <v>259</v>
      </c>
    </row>
    <row r="7" s="23" customFormat="1" ht="142.5" hidden="1" customHeight="1" spans="1:30">
      <c r="A7" s="23" t="s">
        <v>260</v>
      </c>
      <c r="B7" s="23" t="s">
        <v>261</v>
      </c>
      <c r="C7" s="23" t="s">
        <v>19</v>
      </c>
      <c r="D7" s="13">
        <v>2</v>
      </c>
      <c r="E7" s="13" t="s">
        <v>262</v>
      </c>
      <c r="F7" s="13" t="s">
        <v>263</v>
      </c>
      <c r="G7" s="13" t="s">
        <v>264</v>
      </c>
      <c r="H7" s="82" t="s">
        <v>265</v>
      </c>
      <c r="I7" s="13" t="s">
        <v>244</v>
      </c>
      <c r="J7" s="13" t="s">
        <v>266</v>
      </c>
      <c r="K7" s="82" t="s">
        <v>267</v>
      </c>
      <c r="L7" s="13" t="s">
        <v>268</v>
      </c>
      <c r="M7" s="13" t="s">
        <v>264</v>
      </c>
      <c r="N7" s="13" t="s">
        <v>269</v>
      </c>
      <c r="O7" s="100">
        <f t="shared" ref="O7:O67" si="0">P7+Q7</f>
        <v>1000000</v>
      </c>
      <c r="P7" s="95">
        <v>1000000</v>
      </c>
      <c r="Q7" s="110"/>
      <c r="R7" s="110"/>
      <c r="S7" s="13" t="s">
        <v>255</v>
      </c>
      <c r="T7" s="13" t="s">
        <v>270</v>
      </c>
      <c r="U7" s="13" t="s">
        <v>271</v>
      </c>
      <c r="V7" s="13" t="s">
        <v>272</v>
      </c>
      <c r="W7" s="95">
        <v>60000</v>
      </c>
      <c r="X7" s="13" t="s">
        <v>273</v>
      </c>
      <c r="Y7" s="13" t="s">
        <v>272</v>
      </c>
      <c r="Z7" s="13" t="s">
        <v>256</v>
      </c>
      <c r="AA7" s="13" t="s">
        <v>256</v>
      </c>
      <c r="AB7" s="13" t="s">
        <v>258</v>
      </c>
      <c r="AC7" s="13" t="s">
        <v>274</v>
      </c>
      <c r="AD7" s="135"/>
    </row>
    <row r="8" s="23" customFormat="1" ht="52.5" hidden="1" customHeight="1" spans="4:30">
      <c r="D8" s="13">
        <v>3</v>
      </c>
      <c r="E8" s="13" t="s">
        <v>275</v>
      </c>
      <c r="F8" s="13" t="s">
        <v>276</v>
      </c>
      <c r="G8" s="13" t="s">
        <v>263</v>
      </c>
      <c r="H8" s="82" t="s">
        <v>277</v>
      </c>
      <c r="I8" s="13" t="s">
        <v>244</v>
      </c>
      <c r="J8" s="13" t="s">
        <v>278</v>
      </c>
      <c r="K8" s="82" t="s">
        <v>279</v>
      </c>
      <c r="L8" s="13" t="s">
        <v>280</v>
      </c>
      <c r="M8" s="13" t="s">
        <v>264</v>
      </c>
      <c r="N8" s="13" t="s">
        <v>269</v>
      </c>
      <c r="O8" s="100">
        <f t="shared" si="0"/>
        <v>2301355</v>
      </c>
      <c r="P8" s="95">
        <v>2301355</v>
      </c>
      <c r="Q8" s="110"/>
      <c r="R8" s="110"/>
      <c r="S8" s="13" t="s">
        <v>254</v>
      </c>
      <c r="T8" s="13" t="s">
        <v>270</v>
      </c>
      <c r="U8" s="13" t="s">
        <v>281</v>
      </c>
      <c r="V8" s="13" t="s">
        <v>264</v>
      </c>
      <c r="W8" s="13"/>
      <c r="X8" s="13" t="s">
        <v>257</v>
      </c>
      <c r="Y8" s="13" t="s">
        <v>264</v>
      </c>
      <c r="Z8" s="13" t="s">
        <v>256</v>
      </c>
      <c r="AA8" s="13" t="s">
        <v>256</v>
      </c>
      <c r="AB8" s="13" t="s">
        <v>270</v>
      </c>
      <c r="AC8" s="13"/>
      <c r="AD8" s="135"/>
    </row>
    <row r="9" s="23" customFormat="1" ht="140.25" hidden="1" customHeight="1" spans="1:30">
      <c r="A9" s="23" t="s">
        <v>282</v>
      </c>
      <c r="B9" s="23" t="s">
        <v>283</v>
      </c>
      <c r="C9" s="23" t="s">
        <v>284</v>
      </c>
      <c r="D9" s="13">
        <v>4</v>
      </c>
      <c r="E9" s="13" t="s">
        <v>285</v>
      </c>
      <c r="F9" s="13" t="s">
        <v>276</v>
      </c>
      <c r="G9" s="13" t="s">
        <v>263</v>
      </c>
      <c r="H9" s="82" t="s">
        <v>286</v>
      </c>
      <c r="I9" s="13" t="s">
        <v>244</v>
      </c>
      <c r="J9" s="13" t="s">
        <v>278</v>
      </c>
      <c r="K9" s="82" t="s">
        <v>287</v>
      </c>
      <c r="L9" s="13" t="s">
        <v>288</v>
      </c>
      <c r="M9" s="13" t="s">
        <v>289</v>
      </c>
      <c r="N9" s="13" t="s">
        <v>290</v>
      </c>
      <c r="O9" s="100">
        <f t="shared" si="0"/>
        <v>1512630.8</v>
      </c>
      <c r="P9" s="95">
        <v>1512630.8</v>
      </c>
      <c r="Q9" s="110"/>
      <c r="R9" s="110"/>
      <c r="S9" s="13" t="s">
        <v>254</v>
      </c>
      <c r="T9" s="13" t="s">
        <v>270</v>
      </c>
      <c r="U9" s="13" t="s">
        <v>281</v>
      </c>
      <c r="V9" s="13" t="s">
        <v>289</v>
      </c>
      <c r="W9" s="134">
        <v>86681.88</v>
      </c>
      <c r="X9" s="13" t="s">
        <v>257</v>
      </c>
      <c r="Y9" s="13" t="s">
        <v>289</v>
      </c>
      <c r="Z9" s="13" t="s">
        <v>256</v>
      </c>
      <c r="AA9" s="13" t="s">
        <v>256</v>
      </c>
      <c r="AB9" s="13" t="s">
        <v>270</v>
      </c>
      <c r="AC9" s="13"/>
      <c r="AD9" s="135"/>
    </row>
    <row r="10" s="23" customFormat="1" ht="67.5" hidden="1" customHeight="1" spans="1:30">
      <c r="A10" s="23" t="s">
        <v>291</v>
      </c>
      <c r="B10" s="23" t="s">
        <v>292</v>
      </c>
      <c r="C10" s="23" t="s">
        <v>293</v>
      </c>
      <c r="D10" s="13">
        <v>5</v>
      </c>
      <c r="E10" s="13" t="s">
        <v>294</v>
      </c>
      <c r="F10" s="13" t="s">
        <v>276</v>
      </c>
      <c r="G10" s="13" t="s">
        <v>263</v>
      </c>
      <c r="H10" s="82" t="s">
        <v>295</v>
      </c>
      <c r="I10" s="13" t="s">
        <v>244</v>
      </c>
      <c r="J10" s="13" t="s">
        <v>266</v>
      </c>
      <c r="K10" s="82" t="s">
        <v>296</v>
      </c>
      <c r="L10" s="13" t="s">
        <v>297</v>
      </c>
      <c r="M10" s="13" t="s">
        <v>289</v>
      </c>
      <c r="N10" s="13" t="s">
        <v>289</v>
      </c>
      <c r="O10" s="100">
        <f t="shared" si="0"/>
        <v>1200000</v>
      </c>
      <c r="P10" s="95">
        <v>1186014.2</v>
      </c>
      <c r="Q10" s="109">
        <v>13985.8</v>
      </c>
      <c r="R10" s="110"/>
      <c r="S10" s="13" t="s">
        <v>254</v>
      </c>
      <c r="T10" s="13" t="s">
        <v>270</v>
      </c>
      <c r="U10" s="13" t="s">
        <v>271</v>
      </c>
      <c r="V10" s="13" t="s">
        <v>298</v>
      </c>
      <c r="W10" s="95">
        <v>72000</v>
      </c>
      <c r="X10" s="13" t="s">
        <v>273</v>
      </c>
      <c r="Y10" s="13" t="s">
        <v>298</v>
      </c>
      <c r="Z10" s="13" t="s">
        <v>256</v>
      </c>
      <c r="AA10" s="13" t="s">
        <v>256</v>
      </c>
      <c r="AB10" s="13" t="s">
        <v>270</v>
      </c>
      <c r="AC10" s="13"/>
      <c r="AD10" s="135"/>
    </row>
    <row r="11" s="23" customFormat="1" ht="87.75" hidden="1" customHeight="1" spans="1:30">
      <c r="A11" s="23" t="s">
        <v>299</v>
      </c>
      <c r="B11" s="23" t="s">
        <v>300</v>
      </c>
      <c r="C11" s="23" t="s">
        <v>301</v>
      </c>
      <c r="D11" s="13">
        <v>6</v>
      </c>
      <c r="E11" s="13" t="s">
        <v>115</v>
      </c>
      <c r="F11" s="13" t="s">
        <v>302</v>
      </c>
      <c r="G11" s="13" t="s">
        <v>303</v>
      </c>
      <c r="H11" s="82" t="s">
        <v>304</v>
      </c>
      <c r="I11" s="13" t="s">
        <v>244</v>
      </c>
      <c r="J11" s="13" t="s">
        <v>261</v>
      </c>
      <c r="K11" s="82" t="s">
        <v>305</v>
      </c>
      <c r="L11" s="13" t="s">
        <v>306</v>
      </c>
      <c r="M11" s="13" t="s">
        <v>303</v>
      </c>
      <c r="N11" s="13" t="s">
        <v>307</v>
      </c>
      <c r="O11" s="100">
        <f t="shared" si="0"/>
        <v>3242340</v>
      </c>
      <c r="P11" s="95">
        <v>3000000</v>
      </c>
      <c r="Q11" s="109">
        <v>242340</v>
      </c>
      <c r="R11" s="110"/>
      <c r="S11" s="13" t="s">
        <v>254</v>
      </c>
      <c r="T11" s="13" t="s">
        <v>270</v>
      </c>
      <c r="U11" s="13" t="s">
        <v>308</v>
      </c>
      <c r="V11" s="13" t="s">
        <v>309</v>
      </c>
      <c r="W11" s="13"/>
      <c r="X11" s="13" t="s">
        <v>273</v>
      </c>
      <c r="Y11" s="13" t="s">
        <v>309</v>
      </c>
      <c r="Z11" s="13" t="s">
        <v>256</v>
      </c>
      <c r="AA11" s="13" t="s">
        <v>256</v>
      </c>
      <c r="AB11" s="13" t="s">
        <v>258</v>
      </c>
      <c r="AC11" s="13"/>
      <c r="AD11" s="135"/>
    </row>
    <row r="12" s="23" customFormat="1" ht="69" hidden="1" customHeight="1" spans="1:30">
      <c r="A12" s="23" t="s">
        <v>310</v>
      </c>
      <c r="B12" s="23" t="s">
        <v>311</v>
      </c>
      <c r="C12" s="23" t="s">
        <v>312</v>
      </c>
      <c r="D12" s="13">
        <v>7</v>
      </c>
      <c r="E12" s="13" t="s">
        <v>119</v>
      </c>
      <c r="F12" s="13" t="s">
        <v>302</v>
      </c>
      <c r="G12" s="13" t="s">
        <v>303</v>
      </c>
      <c r="H12" s="82" t="s">
        <v>313</v>
      </c>
      <c r="I12" s="13" t="s">
        <v>244</v>
      </c>
      <c r="J12" s="13" t="s">
        <v>261</v>
      </c>
      <c r="K12" s="82" t="s">
        <v>314</v>
      </c>
      <c r="L12" s="13" t="s">
        <v>315</v>
      </c>
      <c r="M12" s="13" t="s">
        <v>316</v>
      </c>
      <c r="N12" s="13" t="s">
        <v>317</v>
      </c>
      <c r="O12" s="100">
        <f t="shared" si="0"/>
        <v>6525400</v>
      </c>
      <c r="P12" s="95">
        <v>6500000</v>
      </c>
      <c r="Q12" s="109">
        <v>25400</v>
      </c>
      <c r="R12" s="110"/>
      <c r="S12" s="13" t="s">
        <v>254</v>
      </c>
      <c r="T12" s="13" t="s">
        <v>270</v>
      </c>
      <c r="U12" s="13" t="s">
        <v>308</v>
      </c>
      <c r="V12" s="13" t="s">
        <v>318</v>
      </c>
      <c r="W12" s="13"/>
      <c r="X12" s="13" t="s">
        <v>273</v>
      </c>
      <c r="Y12" s="13" t="s">
        <v>318</v>
      </c>
      <c r="Z12" s="13" t="s">
        <v>256</v>
      </c>
      <c r="AA12" s="13" t="s">
        <v>256</v>
      </c>
      <c r="AB12" s="13" t="s">
        <v>270</v>
      </c>
      <c r="AC12" s="13"/>
      <c r="AD12" s="135"/>
    </row>
    <row r="13" s="23" customFormat="1" ht="77.25" hidden="1" customHeight="1" spans="1:30">
      <c r="A13" s="23" t="s">
        <v>319</v>
      </c>
      <c r="B13" s="23" t="s">
        <v>278</v>
      </c>
      <c r="C13" s="23" t="s">
        <v>250</v>
      </c>
      <c r="D13" s="13">
        <v>8</v>
      </c>
      <c r="E13" s="13" t="s">
        <v>121</v>
      </c>
      <c r="F13" s="13" t="s">
        <v>302</v>
      </c>
      <c r="G13" s="13" t="s">
        <v>303</v>
      </c>
      <c r="H13" s="82" t="s">
        <v>320</v>
      </c>
      <c r="I13" s="13" t="s">
        <v>244</v>
      </c>
      <c r="J13" s="13" t="s">
        <v>311</v>
      </c>
      <c r="K13" s="13" t="s">
        <v>321</v>
      </c>
      <c r="L13" s="13" t="s">
        <v>322</v>
      </c>
      <c r="M13" s="13" t="s">
        <v>323</v>
      </c>
      <c r="N13" s="13" t="s">
        <v>324</v>
      </c>
      <c r="O13" s="100">
        <f t="shared" si="0"/>
        <v>6916145</v>
      </c>
      <c r="P13" s="95">
        <v>6879488</v>
      </c>
      <c r="Q13" s="109">
        <v>36657</v>
      </c>
      <c r="R13" s="110"/>
      <c r="S13" s="13" t="s">
        <v>256</v>
      </c>
      <c r="T13" s="13" t="s">
        <v>256</v>
      </c>
      <c r="U13" s="13" t="s">
        <v>256</v>
      </c>
      <c r="V13" s="13" t="s">
        <v>256</v>
      </c>
      <c r="W13" s="13" t="s">
        <v>256</v>
      </c>
      <c r="X13" s="13" t="s">
        <v>256</v>
      </c>
      <c r="Y13" s="13" t="s">
        <v>256</v>
      </c>
      <c r="Z13" s="13" t="s">
        <v>256</v>
      </c>
      <c r="AA13" s="13" t="s">
        <v>256</v>
      </c>
      <c r="AB13" s="13" t="s">
        <v>255</v>
      </c>
      <c r="AC13" s="37" t="s">
        <v>325</v>
      </c>
      <c r="AD13" s="135"/>
    </row>
    <row r="14" s="23" customFormat="1" ht="78.75" hidden="1" customHeight="1" spans="1:30">
      <c r="A14" s="23" t="s">
        <v>326</v>
      </c>
      <c r="B14" s="23" t="s">
        <v>327</v>
      </c>
      <c r="D14" s="13">
        <v>9</v>
      </c>
      <c r="E14" s="13" t="s">
        <v>124</v>
      </c>
      <c r="F14" s="13" t="s">
        <v>302</v>
      </c>
      <c r="G14" s="13" t="s">
        <v>328</v>
      </c>
      <c r="H14" s="82" t="s">
        <v>329</v>
      </c>
      <c r="I14" s="13" t="s">
        <v>244</v>
      </c>
      <c r="J14" s="13" t="s">
        <v>266</v>
      </c>
      <c r="K14" s="82" t="s">
        <v>330</v>
      </c>
      <c r="L14" s="13" t="s">
        <v>331</v>
      </c>
      <c r="M14" s="13" t="s">
        <v>328</v>
      </c>
      <c r="N14" s="13" t="s">
        <v>328</v>
      </c>
      <c r="O14" s="100">
        <f t="shared" si="0"/>
        <v>3100000</v>
      </c>
      <c r="P14" s="95">
        <v>3100000</v>
      </c>
      <c r="Q14" s="110"/>
      <c r="R14" s="110"/>
      <c r="S14" s="13" t="s">
        <v>254</v>
      </c>
      <c r="T14" s="13" t="s">
        <v>270</v>
      </c>
      <c r="U14" s="13" t="s">
        <v>271</v>
      </c>
      <c r="V14" s="13" t="s">
        <v>332</v>
      </c>
      <c r="W14" s="13"/>
      <c r="X14" s="13" t="s">
        <v>273</v>
      </c>
      <c r="Y14" s="13" t="s">
        <v>332</v>
      </c>
      <c r="Z14" s="13" t="s">
        <v>256</v>
      </c>
      <c r="AA14" s="13" t="s">
        <v>256</v>
      </c>
      <c r="AB14" s="13" t="s">
        <v>258</v>
      </c>
      <c r="AC14" s="13"/>
      <c r="AD14" s="135"/>
    </row>
    <row r="15" s="23" customFormat="1" ht="241.5" customHeight="1" spans="1:30">
      <c r="A15" s="23" t="s">
        <v>333</v>
      </c>
      <c r="B15" s="23" t="s">
        <v>250</v>
      </c>
      <c r="D15" s="13">
        <v>10</v>
      </c>
      <c r="E15" s="13" t="s">
        <v>334</v>
      </c>
      <c r="F15" s="13" t="s">
        <v>335</v>
      </c>
      <c r="G15" s="13" t="s">
        <v>336</v>
      </c>
      <c r="H15" s="82" t="s">
        <v>337</v>
      </c>
      <c r="I15" s="13" t="s">
        <v>244</v>
      </c>
      <c r="J15" s="13" t="s">
        <v>261</v>
      </c>
      <c r="K15" s="82" t="s">
        <v>338</v>
      </c>
      <c r="L15" s="13" t="s">
        <v>339</v>
      </c>
      <c r="M15" s="13" t="s">
        <v>336</v>
      </c>
      <c r="N15" s="13" t="s">
        <v>340</v>
      </c>
      <c r="O15" s="100">
        <f t="shared" si="0"/>
        <v>11500000</v>
      </c>
      <c r="P15" s="95">
        <v>11500000</v>
      </c>
      <c r="Q15" s="110"/>
      <c r="R15" s="110"/>
      <c r="S15" s="13" t="s">
        <v>254</v>
      </c>
      <c r="T15" s="13" t="s">
        <v>270</v>
      </c>
      <c r="U15" s="13" t="s">
        <v>271</v>
      </c>
      <c r="V15" s="13" t="s">
        <v>341</v>
      </c>
      <c r="W15" s="13"/>
      <c r="X15" s="13" t="s">
        <v>257</v>
      </c>
      <c r="Y15" s="13" t="s">
        <v>336</v>
      </c>
      <c r="Z15" s="13" t="s">
        <v>256</v>
      </c>
      <c r="AA15" s="13" t="s">
        <v>256</v>
      </c>
      <c r="AB15" s="13" t="s">
        <v>258</v>
      </c>
      <c r="AC15" s="13"/>
      <c r="AD15" s="135"/>
    </row>
    <row r="16" s="23" customFormat="1" ht="81.75" customHeight="1" spans="4:31">
      <c r="D16" s="13">
        <v>11</v>
      </c>
      <c r="E16" s="13" t="s">
        <v>342</v>
      </c>
      <c r="F16" s="13" t="s">
        <v>335</v>
      </c>
      <c r="G16" s="13" t="s">
        <v>343</v>
      </c>
      <c r="H16" s="82" t="s">
        <v>344</v>
      </c>
      <c r="I16" s="13" t="s">
        <v>244</v>
      </c>
      <c r="J16" s="13" t="s">
        <v>266</v>
      </c>
      <c r="K16" s="82" t="s">
        <v>345</v>
      </c>
      <c r="L16" s="13" t="s">
        <v>346</v>
      </c>
      <c r="M16" s="13" t="s">
        <v>347</v>
      </c>
      <c r="N16" s="13" t="s">
        <v>343</v>
      </c>
      <c r="O16" s="100">
        <f t="shared" si="0"/>
        <v>6500000</v>
      </c>
      <c r="P16" s="95">
        <v>6500000</v>
      </c>
      <c r="Q16" s="110"/>
      <c r="R16" s="110"/>
      <c r="S16" s="13" t="s">
        <v>254</v>
      </c>
      <c r="T16" s="13" t="s">
        <v>270</v>
      </c>
      <c r="U16" s="13" t="s">
        <v>271</v>
      </c>
      <c r="V16" s="13" t="s">
        <v>348</v>
      </c>
      <c r="W16" s="95"/>
      <c r="X16" s="13" t="s">
        <v>273</v>
      </c>
      <c r="Y16" s="13" t="s">
        <v>348</v>
      </c>
      <c r="Z16" s="13" t="s">
        <v>256</v>
      </c>
      <c r="AA16" s="13" t="s">
        <v>256</v>
      </c>
      <c r="AB16" s="13" t="s">
        <v>270</v>
      </c>
      <c r="AC16" s="13" t="s">
        <v>349</v>
      </c>
      <c r="AD16" s="135"/>
      <c r="AE16" s="23" t="b">
        <f>G16=M16</f>
        <v>0</v>
      </c>
    </row>
    <row r="17" s="23" customFormat="1" ht="130.5" customHeight="1" spans="4:30">
      <c r="D17" s="13">
        <v>12</v>
      </c>
      <c r="E17" s="13" t="s">
        <v>350</v>
      </c>
      <c r="F17" s="13" t="s">
        <v>335</v>
      </c>
      <c r="G17" s="13" t="s">
        <v>351</v>
      </c>
      <c r="H17" s="92" t="s">
        <v>352</v>
      </c>
      <c r="I17" s="13" t="s">
        <v>244</v>
      </c>
      <c r="J17" s="13" t="s">
        <v>261</v>
      </c>
      <c r="K17" s="82" t="s">
        <v>353</v>
      </c>
      <c r="L17" s="13" t="s">
        <v>354</v>
      </c>
      <c r="M17" s="13" t="s">
        <v>351</v>
      </c>
      <c r="N17" s="13" t="s">
        <v>355</v>
      </c>
      <c r="O17" s="100">
        <f t="shared" si="0"/>
        <v>849593.36</v>
      </c>
      <c r="P17" s="95">
        <v>849593.36</v>
      </c>
      <c r="Q17" s="110"/>
      <c r="R17" s="110"/>
      <c r="S17" s="13" t="s">
        <v>254</v>
      </c>
      <c r="T17" s="13" t="s">
        <v>270</v>
      </c>
      <c r="U17" s="13" t="s">
        <v>281</v>
      </c>
      <c r="V17" s="13" t="s">
        <v>351</v>
      </c>
      <c r="W17" s="13"/>
      <c r="X17" s="13" t="s">
        <v>257</v>
      </c>
      <c r="Y17" s="13" t="s">
        <v>351</v>
      </c>
      <c r="Z17" s="13" t="s">
        <v>256</v>
      </c>
      <c r="AA17" s="13" t="s">
        <v>256</v>
      </c>
      <c r="AB17" s="13" t="s">
        <v>258</v>
      </c>
      <c r="AC17" s="13" t="s">
        <v>356</v>
      </c>
      <c r="AD17" s="135"/>
    </row>
    <row r="18" s="23" customFormat="1" ht="143.25" hidden="1" customHeight="1" spans="4:30">
      <c r="D18" s="13">
        <v>13</v>
      </c>
      <c r="E18" s="13" t="s">
        <v>357</v>
      </c>
      <c r="F18" s="13" t="s">
        <v>335</v>
      </c>
      <c r="G18" s="13" t="s">
        <v>358</v>
      </c>
      <c r="H18" s="82" t="s">
        <v>359</v>
      </c>
      <c r="I18" s="13" t="s">
        <v>244</v>
      </c>
      <c r="J18" s="13" t="s">
        <v>261</v>
      </c>
      <c r="K18" s="13" t="s">
        <v>321</v>
      </c>
      <c r="L18" s="13" t="s">
        <v>360</v>
      </c>
      <c r="M18" s="13" t="s">
        <v>361</v>
      </c>
      <c r="N18" s="13" t="s">
        <v>362</v>
      </c>
      <c r="O18" s="100">
        <f t="shared" si="0"/>
        <v>8020000</v>
      </c>
      <c r="P18" s="95">
        <v>8020000</v>
      </c>
      <c r="Q18" s="110"/>
      <c r="R18" s="110"/>
      <c r="S18" s="13" t="s">
        <v>256</v>
      </c>
      <c r="T18" s="13" t="s">
        <v>255</v>
      </c>
      <c r="U18" s="13" t="s">
        <v>256</v>
      </c>
      <c r="V18" s="13" t="s">
        <v>256</v>
      </c>
      <c r="W18" s="13" t="s">
        <v>256</v>
      </c>
      <c r="X18" s="13" t="s">
        <v>273</v>
      </c>
      <c r="Y18" s="13" t="s">
        <v>363</v>
      </c>
      <c r="Z18" s="13" t="s">
        <v>256</v>
      </c>
      <c r="AA18" s="13" t="s">
        <v>256</v>
      </c>
      <c r="AB18" s="13" t="s">
        <v>255</v>
      </c>
      <c r="AC18" s="82" t="s">
        <v>364</v>
      </c>
      <c r="AD18" s="135"/>
    </row>
    <row r="19" s="23" customFormat="1" ht="50.25" hidden="1" customHeight="1" spans="4:30">
      <c r="D19" s="13">
        <v>14</v>
      </c>
      <c r="E19" s="25" t="s">
        <v>365</v>
      </c>
      <c r="F19" s="13" t="s">
        <v>366</v>
      </c>
      <c r="G19" s="13" t="s">
        <v>358</v>
      </c>
      <c r="H19" s="82" t="s">
        <v>367</v>
      </c>
      <c r="I19" s="13" t="s">
        <v>244</v>
      </c>
      <c r="J19" s="13" t="s">
        <v>261</v>
      </c>
      <c r="K19" s="132" t="s">
        <v>368</v>
      </c>
      <c r="L19" s="13" t="s">
        <v>369</v>
      </c>
      <c r="M19" s="13" t="s">
        <v>370</v>
      </c>
      <c r="N19" s="13" t="s">
        <v>371</v>
      </c>
      <c r="O19" s="100">
        <f t="shared" si="0"/>
        <v>5000000</v>
      </c>
      <c r="P19" s="95">
        <v>5000000</v>
      </c>
      <c r="Q19" s="110"/>
      <c r="R19" s="110"/>
      <c r="S19" s="13" t="s">
        <v>254</v>
      </c>
      <c r="T19" s="13" t="s">
        <v>270</v>
      </c>
      <c r="U19" s="13" t="s">
        <v>271</v>
      </c>
      <c r="V19" s="13" t="s">
        <v>363</v>
      </c>
      <c r="W19" s="13"/>
      <c r="X19" s="13" t="s">
        <v>273</v>
      </c>
      <c r="Y19" s="13" t="s">
        <v>363</v>
      </c>
      <c r="Z19" s="13" t="s">
        <v>256</v>
      </c>
      <c r="AA19" s="13" t="s">
        <v>256</v>
      </c>
      <c r="AB19" s="13" t="s">
        <v>270</v>
      </c>
      <c r="AC19" s="13"/>
      <c r="AD19" s="135"/>
    </row>
    <row r="20" s="23" customFormat="1" ht="50.25" customHeight="1" spans="4:30">
      <c r="D20" s="13">
        <v>15</v>
      </c>
      <c r="E20" s="84"/>
      <c r="F20" s="13" t="s">
        <v>366</v>
      </c>
      <c r="G20" s="13" t="s">
        <v>358</v>
      </c>
      <c r="H20" s="82" t="s">
        <v>372</v>
      </c>
      <c r="I20" s="13" t="s">
        <v>244</v>
      </c>
      <c r="J20" s="13" t="s">
        <v>266</v>
      </c>
      <c r="K20" s="132" t="s">
        <v>373</v>
      </c>
      <c r="L20" s="13" t="s">
        <v>374</v>
      </c>
      <c r="M20" s="13" t="s">
        <v>370</v>
      </c>
      <c r="N20" s="13" t="s">
        <v>375</v>
      </c>
      <c r="O20" s="100">
        <f t="shared" si="0"/>
        <v>5500000</v>
      </c>
      <c r="P20" s="95">
        <v>5500000</v>
      </c>
      <c r="Q20" s="110"/>
      <c r="R20" s="110"/>
      <c r="S20" s="13" t="s">
        <v>254</v>
      </c>
      <c r="T20" s="13" t="s">
        <v>270</v>
      </c>
      <c r="U20" s="13" t="s">
        <v>271</v>
      </c>
      <c r="V20" s="13" t="s">
        <v>376</v>
      </c>
      <c r="W20" s="95">
        <v>330000</v>
      </c>
      <c r="X20" s="13" t="s">
        <v>273</v>
      </c>
      <c r="Y20" s="13" t="s">
        <v>376</v>
      </c>
      <c r="Z20" s="13" t="s">
        <v>256</v>
      </c>
      <c r="AA20" s="13" t="s">
        <v>256</v>
      </c>
      <c r="AB20" s="13" t="s">
        <v>270</v>
      </c>
      <c r="AC20" s="13"/>
      <c r="AD20" s="135"/>
    </row>
    <row r="21" s="23" customFormat="1" ht="50.25" customHeight="1" spans="4:30">
      <c r="D21" s="13">
        <v>16</v>
      </c>
      <c r="E21" s="84"/>
      <c r="F21" s="13" t="s">
        <v>366</v>
      </c>
      <c r="G21" s="13" t="s">
        <v>358</v>
      </c>
      <c r="H21" s="82" t="s">
        <v>377</v>
      </c>
      <c r="I21" s="13" t="s">
        <v>244</v>
      </c>
      <c r="J21" s="13" t="s">
        <v>266</v>
      </c>
      <c r="K21" s="132" t="s">
        <v>378</v>
      </c>
      <c r="L21" s="13" t="s">
        <v>379</v>
      </c>
      <c r="M21" s="13" t="s">
        <v>370</v>
      </c>
      <c r="N21" s="13" t="s">
        <v>380</v>
      </c>
      <c r="O21" s="100">
        <f t="shared" si="0"/>
        <v>5000000</v>
      </c>
      <c r="P21" s="95">
        <v>5000000</v>
      </c>
      <c r="Q21" s="110"/>
      <c r="R21" s="110"/>
      <c r="S21" s="13" t="s">
        <v>254</v>
      </c>
      <c r="T21" s="13" t="s">
        <v>270</v>
      </c>
      <c r="U21" s="13" t="s">
        <v>271</v>
      </c>
      <c r="V21" s="13" t="s">
        <v>381</v>
      </c>
      <c r="W21" s="95">
        <v>400000</v>
      </c>
      <c r="X21" s="13" t="s">
        <v>273</v>
      </c>
      <c r="Y21" s="13" t="s">
        <v>381</v>
      </c>
      <c r="Z21" s="13" t="s">
        <v>256</v>
      </c>
      <c r="AA21" s="13" t="s">
        <v>256</v>
      </c>
      <c r="AB21" s="13" t="s">
        <v>270</v>
      </c>
      <c r="AC21" s="13"/>
      <c r="AD21" s="135"/>
    </row>
    <row r="22" s="23" customFormat="1" ht="50.25" customHeight="1" spans="4:30">
      <c r="D22" s="13">
        <v>17</v>
      </c>
      <c r="E22" s="83"/>
      <c r="F22" s="13" t="s">
        <v>366</v>
      </c>
      <c r="G22" s="13" t="s">
        <v>358</v>
      </c>
      <c r="H22" s="82" t="s">
        <v>382</v>
      </c>
      <c r="I22" s="13" t="s">
        <v>244</v>
      </c>
      <c r="J22" s="13" t="s">
        <v>266</v>
      </c>
      <c r="K22" s="132" t="s">
        <v>383</v>
      </c>
      <c r="L22" s="13" t="s">
        <v>384</v>
      </c>
      <c r="M22" s="13" t="s">
        <v>370</v>
      </c>
      <c r="N22" s="13" t="s">
        <v>385</v>
      </c>
      <c r="O22" s="100">
        <f t="shared" si="0"/>
        <v>4414315.18</v>
      </c>
      <c r="P22" s="95">
        <v>4414315.18</v>
      </c>
      <c r="Q22" s="110"/>
      <c r="R22" s="110"/>
      <c r="S22" s="13" t="s">
        <v>254</v>
      </c>
      <c r="T22" s="13" t="s">
        <v>270</v>
      </c>
      <c r="U22" s="13" t="s">
        <v>271</v>
      </c>
      <c r="V22" s="13" t="s">
        <v>386</v>
      </c>
      <c r="W22" s="95">
        <v>176572.61</v>
      </c>
      <c r="X22" s="13" t="s">
        <v>273</v>
      </c>
      <c r="Y22" s="13" t="s">
        <v>386</v>
      </c>
      <c r="Z22" s="13" t="s">
        <v>256</v>
      </c>
      <c r="AA22" s="13" t="s">
        <v>256</v>
      </c>
      <c r="AB22" s="13" t="s">
        <v>270</v>
      </c>
      <c r="AC22" s="13"/>
      <c r="AD22" s="135"/>
    </row>
    <row r="23" s="23" customFormat="1" ht="57.75" hidden="1" customHeight="1" spans="4:30">
      <c r="D23" s="13">
        <v>18</v>
      </c>
      <c r="E23" s="13" t="s">
        <v>387</v>
      </c>
      <c r="F23" s="13" t="s">
        <v>366</v>
      </c>
      <c r="G23" s="13" t="s">
        <v>388</v>
      </c>
      <c r="H23" s="82" t="s">
        <v>389</v>
      </c>
      <c r="I23" s="13" t="s">
        <v>244</v>
      </c>
      <c r="J23" s="13" t="s">
        <v>266</v>
      </c>
      <c r="K23" s="132" t="s">
        <v>390</v>
      </c>
      <c r="L23" s="13" t="s">
        <v>391</v>
      </c>
      <c r="M23" s="13" t="s">
        <v>388</v>
      </c>
      <c r="N23" s="13" t="s">
        <v>392</v>
      </c>
      <c r="O23" s="100">
        <f t="shared" si="0"/>
        <v>4000000</v>
      </c>
      <c r="P23" s="95">
        <v>4000000</v>
      </c>
      <c r="Q23" s="110"/>
      <c r="R23" s="110"/>
      <c r="S23" s="13" t="s">
        <v>254</v>
      </c>
      <c r="T23" s="13" t="s">
        <v>270</v>
      </c>
      <c r="U23" s="13" t="s">
        <v>271</v>
      </c>
      <c r="V23" s="13" t="s">
        <v>393</v>
      </c>
      <c r="W23" s="95">
        <v>320000</v>
      </c>
      <c r="X23" s="13" t="s">
        <v>273</v>
      </c>
      <c r="Y23" s="13" t="s">
        <v>393</v>
      </c>
      <c r="Z23" s="13" t="s">
        <v>256</v>
      </c>
      <c r="AA23" s="13" t="s">
        <v>256</v>
      </c>
      <c r="AB23" s="13" t="s">
        <v>258</v>
      </c>
      <c r="AC23" s="13"/>
      <c r="AD23" s="135"/>
    </row>
    <row r="24" s="23" customFormat="1" ht="57.75" hidden="1" customHeight="1" spans="4:30">
      <c r="D24" s="13">
        <v>19</v>
      </c>
      <c r="E24" s="13" t="s">
        <v>394</v>
      </c>
      <c r="F24" s="13" t="s">
        <v>366</v>
      </c>
      <c r="G24" s="13" t="s">
        <v>362</v>
      </c>
      <c r="H24" s="82" t="s">
        <v>395</v>
      </c>
      <c r="I24" s="13" t="s">
        <v>244</v>
      </c>
      <c r="J24" s="13" t="s">
        <v>250</v>
      </c>
      <c r="K24" s="82" t="s">
        <v>396</v>
      </c>
      <c r="L24" s="13" t="s">
        <v>397</v>
      </c>
      <c r="M24" s="13" t="s">
        <v>362</v>
      </c>
      <c r="N24" s="13" t="s">
        <v>398</v>
      </c>
      <c r="O24" s="100">
        <f t="shared" si="0"/>
        <v>600000</v>
      </c>
      <c r="P24" s="95">
        <v>600000</v>
      </c>
      <c r="Q24" s="110"/>
      <c r="R24" s="110"/>
      <c r="S24" s="13" t="s">
        <v>254</v>
      </c>
      <c r="T24" s="13" t="s">
        <v>270</v>
      </c>
      <c r="U24" s="13" t="s">
        <v>281</v>
      </c>
      <c r="V24" s="13" t="s">
        <v>362</v>
      </c>
      <c r="W24" s="13"/>
      <c r="X24" s="13" t="s">
        <v>257</v>
      </c>
      <c r="Y24" s="13" t="s">
        <v>362</v>
      </c>
      <c r="Z24" s="13" t="s">
        <v>256</v>
      </c>
      <c r="AA24" s="13" t="s">
        <v>256</v>
      </c>
      <c r="AB24" s="13" t="s">
        <v>258</v>
      </c>
      <c r="AC24" s="13"/>
      <c r="AD24" s="135"/>
    </row>
    <row r="25" s="23" customFormat="1" ht="59.25" hidden="1" customHeight="1" spans="4:30">
      <c r="D25" s="13">
        <v>20</v>
      </c>
      <c r="E25" s="13" t="s">
        <v>399</v>
      </c>
      <c r="F25" s="13" t="s">
        <v>400</v>
      </c>
      <c r="G25" s="13" t="s">
        <v>358</v>
      </c>
      <c r="H25" s="82" t="s">
        <v>401</v>
      </c>
      <c r="I25" s="13" t="s">
        <v>244</v>
      </c>
      <c r="J25" s="13" t="s">
        <v>250</v>
      </c>
      <c r="K25" s="82" t="s">
        <v>402</v>
      </c>
      <c r="L25" s="13" t="s">
        <v>403</v>
      </c>
      <c r="M25" s="13" t="s">
        <v>362</v>
      </c>
      <c r="N25" s="13" t="s">
        <v>398</v>
      </c>
      <c r="O25" s="100">
        <f t="shared" si="0"/>
        <v>220000</v>
      </c>
      <c r="P25" s="95">
        <v>220000</v>
      </c>
      <c r="Q25" s="110"/>
      <c r="R25" s="110"/>
      <c r="S25" s="13" t="s">
        <v>254</v>
      </c>
      <c r="T25" s="13" t="s">
        <v>270</v>
      </c>
      <c r="U25" s="13" t="s">
        <v>281</v>
      </c>
      <c r="V25" s="13" t="s">
        <v>362</v>
      </c>
      <c r="W25" s="13"/>
      <c r="X25" s="13" t="s">
        <v>257</v>
      </c>
      <c r="Y25" s="13" t="s">
        <v>362</v>
      </c>
      <c r="Z25" s="13" t="s">
        <v>256</v>
      </c>
      <c r="AA25" s="13" t="s">
        <v>256</v>
      </c>
      <c r="AB25" s="13" t="s">
        <v>270</v>
      </c>
      <c r="AC25" s="13"/>
      <c r="AD25" s="135"/>
    </row>
    <row r="26" s="23" customFormat="1" ht="40.15" hidden="1" customHeight="1" spans="4:30">
      <c r="D26" s="13">
        <v>21</v>
      </c>
      <c r="E26" s="13" t="s">
        <v>404</v>
      </c>
      <c r="F26" s="13" t="s">
        <v>247</v>
      </c>
      <c r="G26" s="13" t="s">
        <v>405</v>
      </c>
      <c r="H26" s="82" t="s">
        <v>406</v>
      </c>
      <c r="I26" s="13" t="s">
        <v>243</v>
      </c>
      <c r="J26" s="13" t="s">
        <v>260</v>
      </c>
      <c r="K26" s="82" t="s">
        <v>407</v>
      </c>
      <c r="L26" s="13" t="s">
        <v>408</v>
      </c>
      <c r="M26" s="13" t="s">
        <v>409</v>
      </c>
      <c r="N26" s="13" t="s">
        <v>410</v>
      </c>
      <c r="O26" s="100">
        <f t="shared" si="0"/>
        <v>921031.4</v>
      </c>
      <c r="P26" s="95">
        <v>822911.43</v>
      </c>
      <c r="Q26" s="109">
        <v>98119.97</v>
      </c>
      <c r="R26" s="110"/>
      <c r="S26" s="13" t="s">
        <v>254</v>
      </c>
      <c r="T26" s="13" t="s">
        <v>256</v>
      </c>
      <c r="U26" s="13" t="s">
        <v>256</v>
      </c>
      <c r="V26" s="13" t="s">
        <v>256</v>
      </c>
      <c r="W26" s="13" t="s">
        <v>256</v>
      </c>
      <c r="X26" s="13" t="s">
        <v>257</v>
      </c>
      <c r="Y26" s="13" t="s">
        <v>409</v>
      </c>
      <c r="Z26" s="13" t="s">
        <v>256</v>
      </c>
      <c r="AA26" s="13" t="s">
        <v>256</v>
      </c>
      <c r="AB26" s="13" t="s">
        <v>270</v>
      </c>
      <c r="AC26" s="13"/>
      <c r="AD26" s="135"/>
    </row>
    <row r="27" s="23" customFormat="1" ht="40.15" hidden="1" customHeight="1" spans="4:30">
      <c r="D27" s="13">
        <v>22</v>
      </c>
      <c r="E27" s="13" t="s">
        <v>411</v>
      </c>
      <c r="F27" s="13" t="s">
        <v>247</v>
      </c>
      <c r="G27" s="13" t="s">
        <v>405</v>
      </c>
      <c r="H27" s="82" t="s">
        <v>412</v>
      </c>
      <c r="I27" s="13" t="s">
        <v>243</v>
      </c>
      <c r="J27" s="13" t="s">
        <v>333</v>
      </c>
      <c r="K27" s="82" t="s">
        <v>413</v>
      </c>
      <c r="L27" s="13" t="s">
        <v>414</v>
      </c>
      <c r="M27" s="13" t="s">
        <v>415</v>
      </c>
      <c r="N27" s="13" t="s">
        <v>416</v>
      </c>
      <c r="O27" s="100">
        <f t="shared" si="0"/>
        <v>170921.66</v>
      </c>
      <c r="P27" s="95">
        <v>148659.83</v>
      </c>
      <c r="Q27" s="109">
        <v>22261.83</v>
      </c>
      <c r="R27" s="110"/>
      <c r="S27" s="13" t="s">
        <v>254</v>
      </c>
      <c r="T27" s="13" t="s">
        <v>256</v>
      </c>
      <c r="U27" s="13" t="s">
        <v>256</v>
      </c>
      <c r="V27" s="13" t="s">
        <v>256</v>
      </c>
      <c r="W27" s="13" t="s">
        <v>256</v>
      </c>
      <c r="X27" s="13" t="s">
        <v>257</v>
      </c>
      <c r="Y27" s="13" t="s">
        <v>415</v>
      </c>
      <c r="Z27" s="13" t="s">
        <v>256</v>
      </c>
      <c r="AA27" s="13" t="s">
        <v>256</v>
      </c>
      <c r="AB27" s="13" t="s">
        <v>270</v>
      </c>
      <c r="AC27" s="13"/>
      <c r="AD27" s="135"/>
    </row>
    <row r="28" s="23" customFormat="1" ht="40.15" hidden="1" customHeight="1" spans="4:30">
      <c r="D28" s="13">
        <v>23</v>
      </c>
      <c r="E28" s="13" t="s">
        <v>165</v>
      </c>
      <c r="F28" s="13" t="s">
        <v>302</v>
      </c>
      <c r="G28" s="13" t="s">
        <v>417</v>
      </c>
      <c r="H28" s="128" t="s">
        <v>418</v>
      </c>
      <c r="I28" s="13" t="s">
        <v>243</v>
      </c>
      <c r="J28" s="13" t="s">
        <v>260</v>
      </c>
      <c r="K28" s="82" t="s">
        <v>419</v>
      </c>
      <c r="L28" s="13" t="s">
        <v>420</v>
      </c>
      <c r="M28" s="13" t="s">
        <v>417</v>
      </c>
      <c r="N28" s="13" t="s">
        <v>421</v>
      </c>
      <c r="O28" s="100">
        <f t="shared" si="0"/>
        <v>2471133.67</v>
      </c>
      <c r="P28" s="95">
        <v>2000000</v>
      </c>
      <c r="Q28" s="95">
        <v>471133.67</v>
      </c>
      <c r="R28" s="110"/>
      <c r="S28" s="13" t="s">
        <v>254</v>
      </c>
      <c r="T28" s="13" t="s">
        <v>256</v>
      </c>
      <c r="U28" s="13" t="s">
        <v>256</v>
      </c>
      <c r="V28" s="13" t="s">
        <v>256</v>
      </c>
      <c r="W28" s="13" t="s">
        <v>256</v>
      </c>
      <c r="X28" s="13" t="s">
        <v>257</v>
      </c>
      <c r="Y28" s="13" t="s">
        <v>417</v>
      </c>
      <c r="Z28" s="13" t="s">
        <v>256</v>
      </c>
      <c r="AA28" s="13" t="s">
        <v>256</v>
      </c>
      <c r="AB28" s="13" t="s">
        <v>258</v>
      </c>
      <c r="AC28" s="13"/>
      <c r="AD28" s="135"/>
    </row>
    <row r="29" s="23" customFormat="1" ht="40.15" hidden="1" customHeight="1" spans="4:30">
      <c r="D29" s="13">
        <v>24</v>
      </c>
      <c r="E29" s="13" t="s">
        <v>167</v>
      </c>
      <c r="F29" s="13" t="s">
        <v>302</v>
      </c>
      <c r="G29" s="13" t="s">
        <v>422</v>
      </c>
      <c r="H29" s="128" t="s">
        <v>423</v>
      </c>
      <c r="I29" s="13" t="s">
        <v>243</v>
      </c>
      <c r="J29" s="13" t="s">
        <v>424</v>
      </c>
      <c r="K29" s="82" t="s">
        <v>425</v>
      </c>
      <c r="L29" s="13" t="s">
        <v>426</v>
      </c>
      <c r="M29" s="13" t="s">
        <v>427</v>
      </c>
      <c r="N29" s="13" t="s">
        <v>428</v>
      </c>
      <c r="O29" s="100">
        <f t="shared" si="0"/>
        <v>913508.94</v>
      </c>
      <c r="P29" s="95">
        <v>700000</v>
      </c>
      <c r="Q29" s="109">
        <v>213508.94</v>
      </c>
      <c r="R29" s="110"/>
      <c r="S29" s="13" t="s">
        <v>254</v>
      </c>
      <c r="T29" s="13" t="s">
        <v>256</v>
      </c>
      <c r="U29" s="13" t="s">
        <v>256</v>
      </c>
      <c r="V29" s="13" t="s">
        <v>256</v>
      </c>
      <c r="W29" s="13" t="s">
        <v>256</v>
      </c>
      <c r="X29" s="13" t="s">
        <v>257</v>
      </c>
      <c r="Y29" s="13" t="s">
        <v>427</v>
      </c>
      <c r="Z29" s="13" t="s">
        <v>256</v>
      </c>
      <c r="AA29" s="13" t="s">
        <v>256</v>
      </c>
      <c r="AB29" s="13" t="s">
        <v>270</v>
      </c>
      <c r="AC29" s="13"/>
      <c r="AD29" s="135"/>
    </row>
    <row r="30" s="23" customFormat="1" ht="59.25" hidden="1" customHeight="1" spans="4:30">
      <c r="D30" s="13">
        <v>25</v>
      </c>
      <c r="E30" s="13" t="s">
        <v>168</v>
      </c>
      <c r="F30" s="13" t="s">
        <v>302</v>
      </c>
      <c r="G30" s="13" t="s">
        <v>422</v>
      </c>
      <c r="H30" s="128" t="s">
        <v>429</v>
      </c>
      <c r="I30" s="13" t="s">
        <v>243</v>
      </c>
      <c r="J30" s="13" t="s">
        <v>424</v>
      </c>
      <c r="K30" s="82" t="s">
        <v>430</v>
      </c>
      <c r="L30" s="13" t="s">
        <v>431</v>
      </c>
      <c r="M30" s="13" t="s">
        <v>432</v>
      </c>
      <c r="N30" s="13" t="s">
        <v>433</v>
      </c>
      <c r="O30" s="100">
        <f t="shared" si="0"/>
        <v>1560731.17</v>
      </c>
      <c r="P30" s="95">
        <v>1500000</v>
      </c>
      <c r="Q30" s="109">
        <v>60731.17</v>
      </c>
      <c r="R30" s="110"/>
      <c r="S30" s="13" t="s">
        <v>254</v>
      </c>
      <c r="T30" s="13" t="s">
        <v>256</v>
      </c>
      <c r="U30" s="13" t="s">
        <v>256</v>
      </c>
      <c r="V30" s="13" t="s">
        <v>256</v>
      </c>
      <c r="W30" s="13" t="s">
        <v>256</v>
      </c>
      <c r="X30" s="13" t="s">
        <v>257</v>
      </c>
      <c r="Y30" s="13" t="s">
        <v>432</v>
      </c>
      <c r="Z30" s="13" t="s">
        <v>256</v>
      </c>
      <c r="AA30" s="13" t="s">
        <v>256</v>
      </c>
      <c r="AB30" s="13" t="s">
        <v>270</v>
      </c>
      <c r="AC30" s="13"/>
      <c r="AD30" s="135"/>
    </row>
    <row r="31" s="23" customFormat="1" ht="40.15" hidden="1" customHeight="1" spans="4:30">
      <c r="D31" s="13">
        <v>26</v>
      </c>
      <c r="E31" s="13" t="s">
        <v>169</v>
      </c>
      <c r="F31" s="13" t="s">
        <v>302</v>
      </c>
      <c r="G31" s="13" t="s">
        <v>422</v>
      </c>
      <c r="H31" s="82" t="s">
        <v>434</v>
      </c>
      <c r="I31" s="13" t="s">
        <v>243</v>
      </c>
      <c r="J31" s="13" t="s">
        <v>424</v>
      </c>
      <c r="K31" s="82" t="s">
        <v>435</v>
      </c>
      <c r="L31" s="13" t="s">
        <v>436</v>
      </c>
      <c r="M31" s="13" t="s">
        <v>437</v>
      </c>
      <c r="N31" s="13" t="s">
        <v>438</v>
      </c>
      <c r="O31" s="100">
        <f t="shared" si="0"/>
        <v>700000</v>
      </c>
      <c r="P31" s="95">
        <v>700000</v>
      </c>
      <c r="Q31" s="110"/>
      <c r="R31" s="110"/>
      <c r="S31" s="13" t="s">
        <v>254</v>
      </c>
      <c r="T31" s="13" t="s">
        <v>256</v>
      </c>
      <c r="U31" s="13" t="s">
        <v>256</v>
      </c>
      <c r="V31" s="13" t="s">
        <v>256</v>
      </c>
      <c r="W31" s="13" t="s">
        <v>256</v>
      </c>
      <c r="X31" s="13" t="s">
        <v>257</v>
      </c>
      <c r="Y31" s="13" t="s">
        <v>437</v>
      </c>
      <c r="Z31" s="13" t="s">
        <v>256</v>
      </c>
      <c r="AA31" s="13" t="s">
        <v>256</v>
      </c>
      <c r="AB31" s="13" t="s">
        <v>270</v>
      </c>
      <c r="AC31" s="13" t="s">
        <v>439</v>
      </c>
      <c r="AD31" s="135"/>
    </row>
    <row r="32" s="23" customFormat="1" ht="97.5" hidden="1" customHeight="1" spans="4:30">
      <c r="D32" s="13">
        <v>27</v>
      </c>
      <c r="E32" s="13" t="s">
        <v>170</v>
      </c>
      <c r="F32" s="13" t="s">
        <v>302</v>
      </c>
      <c r="G32" s="13" t="s">
        <v>417</v>
      </c>
      <c r="H32" s="128" t="s">
        <v>440</v>
      </c>
      <c r="I32" s="13" t="s">
        <v>243</v>
      </c>
      <c r="J32" s="13" t="s">
        <v>260</v>
      </c>
      <c r="K32" s="82" t="s">
        <v>441</v>
      </c>
      <c r="L32" s="13" t="s">
        <v>442</v>
      </c>
      <c r="M32" s="13" t="s">
        <v>443</v>
      </c>
      <c r="N32" s="13" t="s">
        <v>444</v>
      </c>
      <c r="O32" s="100">
        <f t="shared" si="0"/>
        <v>1600000</v>
      </c>
      <c r="P32" s="95">
        <v>1600000</v>
      </c>
      <c r="Q32" s="110"/>
      <c r="R32" s="110"/>
      <c r="S32" s="13" t="s">
        <v>254</v>
      </c>
      <c r="T32" s="13" t="s">
        <v>256</v>
      </c>
      <c r="U32" s="13" t="s">
        <v>256</v>
      </c>
      <c r="V32" s="13" t="s">
        <v>256</v>
      </c>
      <c r="W32" s="13" t="s">
        <v>256</v>
      </c>
      <c r="X32" s="13" t="s">
        <v>257</v>
      </c>
      <c r="Y32" s="13" t="s">
        <v>417</v>
      </c>
      <c r="Z32" s="13" t="s">
        <v>256</v>
      </c>
      <c r="AA32" s="13" t="s">
        <v>256</v>
      </c>
      <c r="AB32" s="13" t="s">
        <v>270</v>
      </c>
      <c r="AC32" s="13"/>
      <c r="AD32" s="135"/>
    </row>
    <row r="33" s="23" customFormat="1" ht="63" hidden="1" customHeight="1" spans="4:30">
      <c r="D33" s="13">
        <v>28</v>
      </c>
      <c r="E33" s="13" t="s">
        <v>171</v>
      </c>
      <c r="F33" s="13" t="s">
        <v>302</v>
      </c>
      <c r="G33" s="13" t="s">
        <v>417</v>
      </c>
      <c r="H33" s="128" t="s">
        <v>445</v>
      </c>
      <c r="I33" s="13" t="s">
        <v>243</v>
      </c>
      <c r="J33" s="13" t="s">
        <v>260</v>
      </c>
      <c r="K33" s="82" t="s">
        <v>446</v>
      </c>
      <c r="L33" s="13" t="s">
        <v>447</v>
      </c>
      <c r="M33" s="13" t="s">
        <v>427</v>
      </c>
      <c r="N33" s="13" t="s">
        <v>428</v>
      </c>
      <c r="O33" s="100">
        <f t="shared" si="0"/>
        <v>1500000</v>
      </c>
      <c r="P33" s="95">
        <v>1500000</v>
      </c>
      <c r="Q33" s="110"/>
      <c r="R33" s="110"/>
      <c r="S33" s="13" t="s">
        <v>254</v>
      </c>
      <c r="T33" s="13" t="s">
        <v>256</v>
      </c>
      <c r="U33" s="13" t="s">
        <v>256</v>
      </c>
      <c r="V33" s="13" t="s">
        <v>256</v>
      </c>
      <c r="W33" s="13" t="s">
        <v>256</v>
      </c>
      <c r="X33" s="13" t="s">
        <v>257</v>
      </c>
      <c r="Y33" s="13" t="s">
        <v>427</v>
      </c>
      <c r="Z33" s="13" t="s">
        <v>256</v>
      </c>
      <c r="AA33" s="13" t="s">
        <v>256</v>
      </c>
      <c r="AB33" s="13" t="s">
        <v>270</v>
      </c>
      <c r="AC33" s="13"/>
      <c r="AD33" s="135"/>
    </row>
    <row r="34" s="23" customFormat="1" ht="63" hidden="1" customHeight="1" spans="4:30">
      <c r="D34" s="13">
        <v>29</v>
      </c>
      <c r="E34" s="13" t="s">
        <v>172</v>
      </c>
      <c r="F34" s="13" t="s">
        <v>302</v>
      </c>
      <c r="G34" s="13" t="s">
        <v>417</v>
      </c>
      <c r="H34" s="128" t="s">
        <v>448</v>
      </c>
      <c r="I34" s="13" t="s">
        <v>243</v>
      </c>
      <c r="J34" s="13" t="s">
        <v>260</v>
      </c>
      <c r="K34" s="82" t="s">
        <v>449</v>
      </c>
      <c r="L34" s="13" t="s">
        <v>450</v>
      </c>
      <c r="M34" s="13" t="s">
        <v>316</v>
      </c>
      <c r="N34" s="13" t="s">
        <v>317</v>
      </c>
      <c r="O34" s="100">
        <f t="shared" si="0"/>
        <v>614824.98</v>
      </c>
      <c r="P34" s="95">
        <v>500000</v>
      </c>
      <c r="Q34" s="109">
        <v>114824.98</v>
      </c>
      <c r="R34" s="110"/>
      <c r="S34" s="13" t="s">
        <v>254</v>
      </c>
      <c r="T34" s="13" t="s">
        <v>256</v>
      </c>
      <c r="U34" s="13" t="s">
        <v>256</v>
      </c>
      <c r="V34" s="13" t="s">
        <v>256</v>
      </c>
      <c r="W34" s="13" t="s">
        <v>256</v>
      </c>
      <c r="X34" s="13" t="s">
        <v>257</v>
      </c>
      <c r="Y34" s="13" t="s">
        <v>316</v>
      </c>
      <c r="Z34" s="13" t="s">
        <v>256</v>
      </c>
      <c r="AA34" s="13" t="s">
        <v>256</v>
      </c>
      <c r="AB34" s="13" t="s">
        <v>270</v>
      </c>
      <c r="AC34" s="13"/>
      <c r="AD34" s="135"/>
    </row>
    <row r="35" s="23" customFormat="1" ht="58.5" customHeight="1" spans="4:30">
      <c r="D35" s="13">
        <v>30</v>
      </c>
      <c r="E35" s="13" t="s">
        <v>451</v>
      </c>
      <c r="F35" s="13" t="s">
        <v>335</v>
      </c>
      <c r="G35" s="13" t="s">
        <v>452</v>
      </c>
      <c r="H35" s="82" t="s">
        <v>453</v>
      </c>
      <c r="I35" s="13" t="s">
        <v>243</v>
      </c>
      <c r="J35" s="13" t="s">
        <v>260</v>
      </c>
      <c r="K35" s="82" t="s">
        <v>454</v>
      </c>
      <c r="L35" s="13" t="s">
        <v>455</v>
      </c>
      <c r="M35" s="13" t="s">
        <v>351</v>
      </c>
      <c r="N35" s="13" t="s">
        <v>456</v>
      </c>
      <c r="O35" s="100">
        <f t="shared" si="0"/>
        <v>1048187.93</v>
      </c>
      <c r="P35" s="95">
        <v>1048187.93</v>
      </c>
      <c r="Q35" s="110"/>
      <c r="R35" s="110"/>
      <c r="S35" s="13" t="s">
        <v>254</v>
      </c>
      <c r="T35" s="13" t="s">
        <v>256</v>
      </c>
      <c r="U35" s="13" t="s">
        <v>256</v>
      </c>
      <c r="V35" s="13" t="s">
        <v>256</v>
      </c>
      <c r="W35" s="13" t="s">
        <v>256</v>
      </c>
      <c r="X35" s="13" t="s">
        <v>257</v>
      </c>
      <c r="Y35" s="121" t="s">
        <v>457</v>
      </c>
      <c r="Z35" s="13" t="s">
        <v>256</v>
      </c>
      <c r="AA35" s="13" t="s">
        <v>256</v>
      </c>
      <c r="AB35" s="13" t="s">
        <v>270</v>
      </c>
      <c r="AC35" s="13"/>
      <c r="AD35" s="135"/>
    </row>
    <row r="36" s="23" customFormat="1" ht="58.5" customHeight="1" spans="4:30">
      <c r="D36" s="13">
        <v>31</v>
      </c>
      <c r="E36" s="13" t="s">
        <v>458</v>
      </c>
      <c r="F36" s="13" t="s">
        <v>335</v>
      </c>
      <c r="G36" s="13" t="s">
        <v>452</v>
      </c>
      <c r="H36" s="82" t="s">
        <v>459</v>
      </c>
      <c r="I36" s="13" t="s">
        <v>243</v>
      </c>
      <c r="J36" s="13" t="s">
        <v>424</v>
      </c>
      <c r="K36" s="82" t="s">
        <v>460</v>
      </c>
      <c r="L36" s="13" t="s">
        <v>461</v>
      </c>
      <c r="M36" s="13" t="s">
        <v>462</v>
      </c>
      <c r="N36" s="13" t="s">
        <v>463</v>
      </c>
      <c r="O36" s="100">
        <f t="shared" si="0"/>
        <v>374760.4</v>
      </c>
      <c r="P36" s="95">
        <v>355172.7</v>
      </c>
      <c r="Q36" s="109">
        <v>19587.7</v>
      </c>
      <c r="R36" s="110"/>
      <c r="S36" s="13" t="s">
        <v>254</v>
      </c>
      <c r="T36" s="13" t="s">
        <v>256</v>
      </c>
      <c r="U36" s="13" t="s">
        <v>256</v>
      </c>
      <c r="V36" s="13" t="s">
        <v>256</v>
      </c>
      <c r="W36" s="13" t="s">
        <v>256</v>
      </c>
      <c r="X36" s="13" t="s">
        <v>257</v>
      </c>
      <c r="Y36" s="121" t="s">
        <v>464</v>
      </c>
      <c r="Z36" s="13" t="s">
        <v>256</v>
      </c>
      <c r="AA36" s="13" t="s">
        <v>256</v>
      </c>
      <c r="AB36" s="13" t="s">
        <v>270</v>
      </c>
      <c r="AC36" s="13"/>
      <c r="AD36" s="135"/>
    </row>
    <row r="37" s="23" customFormat="1" ht="78.75" customHeight="1" spans="4:30">
      <c r="D37" s="13">
        <v>32</v>
      </c>
      <c r="E37" s="25" t="s">
        <v>465</v>
      </c>
      <c r="F37" s="13" t="s">
        <v>335</v>
      </c>
      <c r="G37" s="25" t="s">
        <v>452</v>
      </c>
      <c r="H37" s="82" t="s">
        <v>466</v>
      </c>
      <c r="I37" s="13" t="s">
        <v>243</v>
      </c>
      <c r="J37" s="13" t="s">
        <v>260</v>
      </c>
      <c r="K37" s="82" t="s">
        <v>467</v>
      </c>
      <c r="L37" s="13" t="s">
        <v>468</v>
      </c>
      <c r="M37" s="121" t="s">
        <v>469</v>
      </c>
      <c r="N37" s="13" t="s">
        <v>470</v>
      </c>
      <c r="O37" s="100">
        <f t="shared" si="0"/>
        <v>2813948.75</v>
      </c>
      <c r="P37" s="133">
        <v>2813948.75</v>
      </c>
      <c r="Q37" s="25"/>
      <c r="R37" s="25"/>
      <c r="S37" s="13" t="s">
        <v>254</v>
      </c>
      <c r="T37" s="13" t="s">
        <v>256</v>
      </c>
      <c r="U37" s="13" t="s">
        <v>256</v>
      </c>
      <c r="V37" s="13" t="s">
        <v>256</v>
      </c>
      <c r="W37" s="13" t="s">
        <v>256</v>
      </c>
      <c r="X37" s="13" t="s">
        <v>257</v>
      </c>
      <c r="Y37" s="121" t="s">
        <v>464</v>
      </c>
      <c r="Z37" s="13" t="s">
        <v>256</v>
      </c>
      <c r="AA37" s="13" t="s">
        <v>256</v>
      </c>
      <c r="AB37" s="13" t="s">
        <v>270</v>
      </c>
      <c r="AC37" s="13"/>
      <c r="AD37" s="135"/>
    </row>
    <row r="38" s="23" customFormat="1" ht="153.75" customHeight="1" spans="4:30">
      <c r="D38" s="13">
        <v>33</v>
      </c>
      <c r="E38" s="25" t="s">
        <v>471</v>
      </c>
      <c r="F38" s="13" t="s">
        <v>335</v>
      </c>
      <c r="G38" s="25" t="s">
        <v>452</v>
      </c>
      <c r="H38" s="82" t="s">
        <v>472</v>
      </c>
      <c r="I38" s="13" t="s">
        <v>243</v>
      </c>
      <c r="J38" s="13" t="s">
        <v>260</v>
      </c>
      <c r="K38" s="82" t="s">
        <v>473</v>
      </c>
      <c r="L38" s="13" t="s">
        <v>474</v>
      </c>
      <c r="M38" s="121" t="s">
        <v>475</v>
      </c>
      <c r="N38" s="13" t="s">
        <v>476</v>
      </c>
      <c r="O38" s="100">
        <f t="shared" si="0"/>
        <v>4119710.04</v>
      </c>
      <c r="P38" s="133">
        <v>4119710.04</v>
      </c>
      <c r="Q38" s="25"/>
      <c r="R38" s="25"/>
      <c r="S38" s="13" t="s">
        <v>254</v>
      </c>
      <c r="T38" s="13" t="s">
        <v>256</v>
      </c>
      <c r="U38" s="13" t="s">
        <v>256</v>
      </c>
      <c r="V38" s="13" t="s">
        <v>256</v>
      </c>
      <c r="W38" s="13" t="s">
        <v>256</v>
      </c>
      <c r="X38" s="13" t="s">
        <v>257</v>
      </c>
      <c r="Y38" s="121" t="s">
        <v>464</v>
      </c>
      <c r="Z38" s="13" t="s">
        <v>256</v>
      </c>
      <c r="AA38" s="13" t="s">
        <v>256</v>
      </c>
      <c r="AB38" s="13" t="s">
        <v>270</v>
      </c>
      <c r="AC38" s="13"/>
      <c r="AD38" s="135"/>
    </row>
    <row r="39" s="23" customFormat="1" ht="57.75" customHeight="1" spans="4:30">
      <c r="D39" s="13">
        <v>34</v>
      </c>
      <c r="E39" s="13" t="s">
        <v>477</v>
      </c>
      <c r="F39" s="13" t="s">
        <v>335</v>
      </c>
      <c r="G39" s="13" t="s">
        <v>452</v>
      </c>
      <c r="H39" s="82" t="s">
        <v>478</v>
      </c>
      <c r="I39" s="13" t="s">
        <v>243</v>
      </c>
      <c r="J39" s="13" t="s">
        <v>260</v>
      </c>
      <c r="K39" s="82" t="s">
        <v>479</v>
      </c>
      <c r="L39" s="13" t="s">
        <v>480</v>
      </c>
      <c r="M39" s="13" t="s">
        <v>481</v>
      </c>
      <c r="N39" s="13" t="s">
        <v>482</v>
      </c>
      <c r="O39" s="100">
        <f t="shared" si="0"/>
        <v>254073.45</v>
      </c>
      <c r="P39" s="95">
        <v>254073.45</v>
      </c>
      <c r="Q39" s="110"/>
      <c r="R39" s="110"/>
      <c r="S39" s="13" t="s">
        <v>254</v>
      </c>
      <c r="T39" s="13" t="s">
        <v>256</v>
      </c>
      <c r="U39" s="13" t="s">
        <v>256</v>
      </c>
      <c r="V39" s="13" t="s">
        <v>256</v>
      </c>
      <c r="W39" s="13" t="s">
        <v>256</v>
      </c>
      <c r="X39" s="13" t="s">
        <v>257</v>
      </c>
      <c r="Y39" s="13" t="s">
        <v>481</v>
      </c>
      <c r="Z39" s="13" t="s">
        <v>256</v>
      </c>
      <c r="AA39" s="13" t="s">
        <v>256</v>
      </c>
      <c r="AB39" s="13" t="s">
        <v>270</v>
      </c>
      <c r="AC39" s="13"/>
      <c r="AD39" s="135"/>
    </row>
    <row r="40" s="23" customFormat="1" ht="75" customHeight="1" spans="4:30">
      <c r="D40" s="13">
        <v>35</v>
      </c>
      <c r="E40" s="13" t="s">
        <v>483</v>
      </c>
      <c r="F40" s="13" t="s">
        <v>335</v>
      </c>
      <c r="G40" s="13" t="s">
        <v>452</v>
      </c>
      <c r="H40" s="82" t="s">
        <v>484</v>
      </c>
      <c r="I40" s="13" t="s">
        <v>243</v>
      </c>
      <c r="J40" s="13" t="s">
        <v>260</v>
      </c>
      <c r="K40" s="82" t="s">
        <v>485</v>
      </c>
      <c r="L40" s="13" t="s">
        <v>486</v>
      </c>
      <c r="M40" s="13" t="s">
        <v>462</v>
      </c>
      <c r="N40" s="13" t="s">
        <v>487</v>
      </c>
      <c r="O40" s="100">
        <f t="shared" si="0"/>
        <v>300291.76</v>
      </c>
      <c r="P40" s="95">
        <v>300291.76</v>
      </c>
      <c r="Q40" s="110"/>
      <c r="R40" s="110"/>
      <c r="S40" s="13" t="s">
        <v>254</v>
      </c>
      <c r="T40" s="13" t="s">
        <v>256</v>
      </c>
      <c r="U40" s="13" t="s">
        <v>256</v>
      </c>
      <c r="V40" s="13" t="s">
        <v>256</v>
      </c>
      <c r="W40" s="13" t="s">
        <v>256</v>
      </c>
      <c r="X40" s="13" t="s">
        <v>257</v>
      </c>
      <c r="Y40" s="121" t="s">
        <v>457</v>
      </c>
      <c r="Z40" s="13" t="s">
        <v>256</v>
      </c>
      <c r="AA40" s="13" t="s">
        <v>256</v>
      </c>
      <c r="AB40" s="13" t="s">
        <v>270</v>
      </c>
      <c r="AC40" s="13"/>
      <c r="AD40" s="135"/>
    </row>
    <row r="41" s="23" customFormat="1" ht="54.75" customHeight="1" spans="4:30">
      <c r="D41" s="13">
        <v>36</v>
      </c>
      <c r="E41" s="25" t="s">
        <v>488</v>
      </c>
      <c r="F41" s="13" t="s">
        <v>335</v>
      </c>
      <c r="G41" s="13" t="s">
        <v>464</v>
      </c>
      <c r="H41" s="82" t="s">
        <v>489</v>
      </c>
      <c r="I41" s="13" t="s">
        <v>243</v>
      </c>
      <c r="J41" s="13" t="s">
        <v>260</v>
      </c>
      <c r="K41" s="82" t="s">
        <v>490</v>
      </c>
      <c r="L41" s="13" t="s">
        <v>491</v>
      </c>
      <c r="M41" s="13" t="s">
        <v>462</v>
      </c>
      <c r="N41" s="13" t="s">
        <v>463</v>
      </c>
      <c r="O41" s="100">
        <f t="shared" si="0"/>
        <v>104118</v>
      </c>
      <c r="P41" s="95">
        <v>104118</v>
      </c>
      <c r="Q41" s="110"/>
      <c r="R41" s="110"/>
      <c r="S41" s="13" t="s">
        <v>254</v>
      </c>
      <c r="T41" s="13" t="s">
        <v>256</v>
      </c>
      <c r="U41" s="13" t="s">
        <v>256</v>
      </c>
      <c r="V41" s="13" t="s">
        <v>256</v>
      </c>
      <c r="W41" s="13" t="s">
        <v>256</v>
      </c>
      <c r="X41" s="13" t="s">
        <v>257</v>
      </c>
      <c r="Y41" s="121" t="s">
        <v>464</v>
      </c>
      <c r="Z41" s="13" t="s">
        <v>256</v>
      </c>
      <c r="AA41" s="13" t="s">
        <v>256</v>
      </c>
      <c r="AB41" s="13" t="s">
        <v>270</v>
      </c>
      <c r="AC41" s="13" t="s">
        <v>492</v>
      </c>
      <c r="AD41" s="135"/>
    </row>
    <row r="42" s="23" customFormat="1" ht="54" customHeight="1" spans="4:30">
      <c r="D42" s="13">
        <v>37</v>
      </c>
      <c r="E42" s="84"/>
      <c r="F42" s="13" t="s">
        <v>335</v>
      </c>
      <c r="G42" s="13" t="s">
        <v>464</v>
      </c>
      <c r="H42" s="82" t="s">
        <v>493</v>
      </c>
      <c r="I42" s="13" t="s">
        <v>243</v>
      </c>
      <c r="J42" s="13" t="s">
        <v>260</v>
      </c>
      <c r="K42" s="82" t="s">
        <v>494</v>
      </c>
      <c r="L42" s="13" t="s">
        <v>495</v>
      </c>
      <c r="M42" s="13" t="s">
        <v>496</v>
      </c>
      <c r="N42" s="13" t="s">
        <v>497</v>
      </c>
      <c r="O42" s="100">
        <f t="shared" si="0"/>
        <v>127464.94</v>
      </c>
      <c r="P42" s="95">
        <v>127464.94</v>
      </c>
      <c r="Q42" s="110"/>
      <c r="R42" s="110"/>
      <c r="S42" s="13" t="s">
        <v>254</v>
      </c>
      <c r="T42" s="13" t="s">
        <v>256</v>
      </c>
      <c r="U42" s="13" t="s">
        <v>256</v>
      </c>
      <c r="V42" s="13" t="s">
        <v>256</v>
      </c>
      <c r="W42" s="13" t="s">
        <v>256</v>
      </c>
      <c r="X42" s="13" t="s">
        <v>257</v>
      </c>
      <c r="Y42" s="121" t="s">
        <v>464</v>
      </c>
      <c r="Z42" s="13" t="s">
        <v>256</v>
      </c>
      <c r="AA42" s="13" t="s">
        <v>256</v>
      </c>
      <c r="AB42" s="13" t="s">
        <v>270</v>
      </c>
      <c r="AC42" s="13" t="s">
        <v>492</v>
      </c>
      <c r="AD42" s="135"/>
    </row>
    <row r="43" s="23" customFormat="1" ht="81.75" customHeight="1" spans="4:30">
      <c r="D43" s="13">
        <v>38</v>
      </c>
      <c r="E43" s="84"/>
      <c r="F43" s="13" t="s">
        <v>335</v>
      </c>
      <c r="G43" s="13" t="s">
        <v>464</v>
      </c>
      <c r="H43" s="82" t="s">
        <v>498</v>
      </c>
      <c r="I43" s="13" t="s">
        <v>243</v>
      </c>
      <c r="J43" s="13" t="s">
        <v>260</v>
      </c>
      <c r="K43" s="82" t="s">
        <v>499</v>
      </c>
      <c r="L43" s="13" t="s">
        <v>500</v>
      </c>
      <c r="M43" s="13" t="s">
        <v>501</v>
      </c>
      <c r="N43" s="13" t="s">
        <v>502</v>
      </c>
      <c r="O43" s="100">
        <f t="shared" si="0"/>
        <v>1270700.4</v>
      </c>
      <c r="P43" s="95">
        <v>449259.43</v>
      </c>
      <c r="Q43" s="109">
        <v>821440.97</v>
      </c>
      <c r="R43" s="110"/>
      <c r="S43" s="13" t="s">
        <v>254</v>
      </c>
      <c r="T43" s="13" t="s">
        <v>256</v>
      </c>
      <c r="U43" s="13" t="s">
        <v>256</v>
      </c>
      <c r="V43" s="13" t="s">
        <v>256</v>
      </c>
      <c r="W43" s="13" t="s">
        <v>256</v>
      </c>
      <c r="X43" s="13" t="s">
        <v>257</v>
      </c>
      <c r="Y43" s="121" t="s">
        <v>464</v>
      </c>
      <c r="Z43" s="13" t="s">
        <v>256</v>
      </c>
      <c r="AA43" s="13" t="s">
        <v>256</v>
      </c>
      <c r="AB43" s="13" t="s">
        <v>270</v>
      </c>
      <c r="AC43" s="13" t="s">
        <v>492</v>
      </c>
      <c r="AD43" s="135"/>
    </row>
    <row r="44" s="23" customFormat="1" ht="50.25" customHeight="1" spans="4:30">
      <c r="D44" s="13">
        <v>39</v>
      </c>
      <c r="E44" s="84"/>
      <c r="F44" s="13" t="s">
        <v>335</v>
      </c>
      <c r="G44" s="13" t="s">
        <v>464</v>
      </c>
      <c r="H44" s="82" t="s">
        <v>503</v>
      </c>
      <c r="I44" s="13" t="s">
        <v>243</v>
      </c>
      <c r="J44" s="13" t="s">
        <v>260</v>
      </c>
      <c r="K44" s="82" t="s">
        <v>504</v>
      </c>
      <c r="L44" s="13" t="s">
        <v>505</v>
      </c>
      <c r="M44" s="13" t="s">
        <v>501</v>
      </c>
      <c r="N44" s="13" t="s">
        <v>502</v>
      </c>
      <c r="O44" s="100">
        <f t="shared" si="0"/>
        <v>103513.9</v>
      </c>
      <c r="P44" s="95">
        <v>103513.9</v>
      </c>
      <c r="Q44" s="110"/>
      <c r="R44" s="110"/>
      <c r="S44" s="13" t="s">
        <v>254</v>
      </c>
      <c r="T44" s="13" t="s">
        <v>256</v>
      </c>
      <c r="U44" s="13" t="s">
        <v>256</v>
      </c>
      <c r="V44" s="13" t="s">
        <v>256</v>
      </c>
      <c r="W44" s="13" t="s">
        <v>256</v>
      </c>
      <c r="X44" s="13" t="s">
        <v>257</v>
      </c>
      <c r="Y44" s="121" t="s">
        <v>464</v>
      </c>
      <c r="Z44" s="13" t="s">
        <v>256</v>
      </c>
      <c r="AA44" s="13" t="s">
        <v>256</v>
      </c>
      <c r="AB44" s="13" t="s">
        <v>270</v>
      </c>
      <c r="AC44" s="13" t="s">
        <v>492</v>
      </c>
      <c r="AD44" s="135"/>
    </row>
    <row r="45" s="23" customFormat="1" ht="50.25" customHeight="1" spans="4:30">
      <c r="D45" s="13">
        <v>40</v>
      </c>
      <c r="E45" s="84"/>
      <c r="F45" s="13" t="s">
        <v>335</v>
      </c>
      <c r="G45" s="13" t="s">
        <v>464</v>
      </c>
      <c r="H45" s="82" t="s">
        <v>506</v>
      </c>
      <c r="I45" s="13" t="s">
        <v>243</v>
      </c>
      <c r="J45" s="13" t="s">
        <v>260</v>
      </c>
      <c r="K45" s="82" t="s">
        <v>507</v>
      </c>
      <c r="L45" s="13" t="s">
        <v>508</v>
      </c>
      <c r="M45" s="13" t="s">
        <v>462</v>
      </c>
      <c r="N45" s="13" t="s">
        <v>463</v>
      </c>
      <c r="O45" s="100">
        <f t="shared" si="0"/>
        <v>270920.05</v>
      </c>
      <c r="P45" s="95">
        <v>270920.05</v>
      </c>
      <c r="Q45" s="110"/>
      <c r="R45" s="110"/>
      <c r="S45" s="13" t="s">
        <v>254</v>
      </c>
      <c r="T45" s="13" t="s">
        <v>256</v>
      </c>
      <c r="U45" s="13" t="s">
        <v>256</v>
      </c>
      <c r="V45" s="13" t="s">
        <v>256</v>
      </c>
      <c r="W45" s="13" t="s">
        <v>256</v>
      </c>
      <c r="X45" s="13" t="s">
        <v>257</v>
      </c>
      <c r="Y45" s="121" t="s">
        <v>464</v>
      </c>
      <c r="Z45" s="13" t="s">
        <v>256</v>
      </c>
      <c r="AA45" s="13" t="s">
        <v>256</v>
      </c>
      <c r="AB45" s="13" t="s">
        <v>270</v>
      </c>
      <c r="AC45" s="13" t="s">
        <v>492</v>
      </c>
      <c r="AD45" s="135"/>
    </row>
    <row r="46" s="23" customFormat="1" ht="102" customHeight="1" spans="4:30">
      <c r="D46" s="13">
        <v>41</v>
      </c>
      <c r="E46" s="84"/>
      <c r="F46" s="13" t="s">
        <v>335</v>
      </c>
      <c r="G46" s="13" t="s">
        <v>464</v>
      </c>
      <c r="H46" s="82" t="s">
        <v>509</v>
      </c>
      <c r="I46" s="13" t="s">
        <v>243</v>
      </c>
      <c r="J46" s="13" t="s">
        <v>260</v>
      </c>
      <c r="K46" s="82" t="s">
        <v>510</v>
      </c>
      <c r="L46" s="13" t="s">
        <v>511</v>
      </c>
      <c r="M46" s="13" t="s">
        <v>462</v>
      </c>
      <c r="N46" s="13" t="s">
        <v>463</v>
      </c>
      <c r="O46" s="100">
        <f t="shared" si="0"/>
        <v>216019.32</v>
      </c>
      <c r="P46" s="95">
        <v>216019.32</v>
      </c>
      <c r="Q46" s="110"/>
      <c r="R46" s="110"/>
      <c r="S46" s="13" t="s">
        <v>254</v>
      </c>
      <c r="T46" s="13" t="s">
        <v>256</v>
      </c>
      <c r="U46" s="13" t="s">
        <v>256</v>
      </c>
      <c r="V46" s="13" t="s">
        <v>256</v>
      </c>
      <c r="W46" s="13" t="s">
        <v>256</v>
      </c>
      <c r="X46" s="13" t="s">
        <v>257</v>
      </c>
      <c r="Y46" s="121" t="s">
        <v>464</v>
      </c>
      <c r="Z46" s="13" t="s">
        <v>256</v>
      </c>
      <c r="AA46" s="13" t="s">
        <v>256</v>
      </c>
      <c r="AB46" s="13" t="s">
        <v>270</v>
      </c>
      <c r="AC46" s="13" t="s">
        <v>492</v>
      </c>
      <c r="AD46" s="135"/>
    </row>
    <row r="47" s="23" customFormat="1" ht="147" customHeight="1" spans="4:30">
      <c r="D47" s="13">
        <v>42</v>
      </c>
      <c r="E47" s="84"/>
      <c r="F47" s="13" t="s">
        <v>335</v>
      </c>
      <c r="G47" s="13" t="s">
        <v>464</v>
      </c>
      <c r="H47" s="82" t="s">
        <v>512</v>
      </c>
      <c r="I47" s="13" t="s">
        <v>243</v>
      </c>
      <c r="J47" s="13" t="s">
        <v>260</v>
      </c>
      <c r="K47" s="82" t="s">
        <v>513</v>
      </c>
      <c r="L47" s="13" t="s">
        <v>514</v>
      </c>
      <c r="M47" s="13" t="s">
        <v>496</v>
      </c>
      <c r="N47" s="13" t="s">
        <v>497</v>
      </c>
      <c r="O47" s="100">
        <f t="shared" si="0"/>
        <v>143295.69</v>
      </c>
      <c r="P47" s="95">
        <v>143295.69</v>
      </c>
      <c r="Q47" s="110"/>
      <c r="R47" s="110"/>
      <c r="S47" s="13" t="s">
        <v>254</v>
      </c>
      <c r="T47" s="13" t="s">
        <v>256</v>
      </c>
      <c r="U47" s="13" t="s">
        <v>256</v>
      </c>
      <c r="V47" s="13" t="s">
        <v>256</v>
      </c>
      <c r="W47" s="13" t="s">
        <v>256</v>
      </c>
      <c r="X47" s="13" t="s">
        <v>257</v>
      </c>
      <c r="Y47" s="13" t="s">
        <v>496</v>
      </c>
      <c r="Z47" s="13" t="s">
        <v>256</v>
      </c>
      <c r="AA47" s="13" t="s">
        <v>256</v>
      </c>
      <c r="AB47" s="13" t="s">
        <v>270</v>
      </c>
      <c r="AC47" s="13" t="s">
        <v>492</v>
      </c>
      <c r="AD47" s="135"/>
    </row>
    <row r="48" s="23" customFormat="1" ht="51" customHeight="1" spans="4:30">
      <c r="D48" s="13">
        <v>43</v>
      </c>
      <c r="E48" s="83"/>
      <c r="F48" s="13" t="s">
        <v>335</v>
      </c>
      <c r="G48" s="13" t="s">
        <v>464</v>
      </c>
      <c r="H48" s="82" t="s">
        <v>515</v>
      </c>
      <c r="I48" s="13" t="s">
        <v>243</v>
      </c>
      <c r="J48" s="13" t="s">
        <v>260</v>
      </c>
      <c r="K48" s="82" t="s">
        <v>516</v>
      </c>
      <c r="L48" s="13" t="s">
        <v>517</v>
      </c>
      <c r="M48" s="13" t="s">
        <v>501</v>
      </c>
      <c r="N48" s="13" t="s">
        <v>502</v>
      </c>
      <c r="O48" s="100">
        <f t="shared" si="0"/>
        <v>50430.68</v>
      </c>
      <c r="P48" s="95">
        <v>50430.68</v>
      </c>
      <c r="Q48" s="110"/>
      <c r="R48" s="110"/>
      <c r="S48" s="13" t="s">
        <v>254</v>
      </c>
      <c r="T48" s="13" t="s">
        <v>256</v>
      </c>
      <c r="U48" s="13" t="s">
        <v>256</v>
      </c>
      <c r="V48" s="13" t="s">
        <v>256</v>
      </c>
      <c r="W48" s="13" t="s">
        <v>256</v>
      </c>
      <c r="X48" s="13" t="s">
        <v>257</v>
      </c>
      <c r="Y48" s="121" t="s">
        <v>464</v>
      </c>
      <c r="Z48" s="13" t="s">
        <v>256</v>
      </c>
      <c r="AA48" s="13" t="s">
        <v>256</v>
      </c>
      <c r="AB48" s="13" t="s">
        <v>270</v>
      </c>
      <c r="AC48" s="13" t="s">
        <v>492</v>
      </c>
      <c r="AD48" s="135"/>
    </row>
    <row r="49" s="23" customFormat="1" ht="22.5" hidden="1" spans="4:30">
      <c r="D49" s="13">
        <v>44</v>
      </c>
      <c r="E49" s="25" t="s">
        <v>518</v>
      </c>
      <c r="F49" s="13" t="s">
        <v>519</v>
      </c>
      <c r="G49" s="13" t="s">
        <v>366</v>
      </c>
      <c r="H49" s="44" t="s">
        <v>520</v>
      </c>
      <c r="I49" s="13" t="s">
        <v>243</v>
      </c>
      <c r="J49" s="13" t="s">
        <v>260</v>
      </c>
      <c r="K49" s="87" t="s">
        <v>521</v>
      </c>
      <c r="L49" s="13" t="s">
        <v>522</v>
      </c>
      <c r="M49" s="43" t="s">
        <v>523</v>
      </c>
      <c r="N49" s="43" t="s">
        <v>524</v>
      </c>
      <c r="O49" s="100">
        <f t="shared" si="0"/>
        <v>151776.57</v>
      </c>
      <c r="P49" s="95">
        <v>151776.57</v>
      </c>
      <c r="Q49" s="110"/>
      <c r="R49" s="110"/>
      <c r="S49" s="13" t="s">
        <v>254</v>
      </c>
      <c r="T49" s="13" t="s">
        <v>256</v>
      </c>
      <c r="U49" s="13" t="s">
        <v>256</v>
      </c>
      <c r="V49" s="13" t="s">
        <v>256</v>
      </c>
      <c r="W49" s="13" t="s">
        <v>256</v>
      </c>
      <c r="X49" s="13" t="s">
        <v>257</v>
      </c>
      <c r="Y49" s="43" t="s">
        <v>523</v>
      </c>
      <c r="Z49" s="13" t="s">
        <v>256</v>
      </c>
      <c r="AA49" s="13" t="s">
        <v>256</v>
      </c>
      <c r="AB49" s="13" t="s">
        <v>270</v>
      </c>
      <c r="AC49" s="13"/>
      <c r="AD49" s="135"/>
    </row>
    <row r="50" s="23" customFormat="1" ht="22.5" spans="4:30">
      <c r="D50" s="13">
        <v>45</v>
      </c>
      <c r="E50" s="84"/>
      <c r="F50" s="13" t="s">
        <v>519</v>
      </c>
      <c r="G50" s="13" t="s">
        <v>366</v>
      </c>
      <c r="H50" s="44" t="s">
        <v>525</v>
      </c>
      <c r="I50" s="13" t="s">
        <v>243</v>
      </c>
      <c r="J50" s="13" t="s">
        <v>260</v>
      </c>
      <c r="K50" s="87" t="s">
        <v>526</v>
      </c>
      <c r="L50" s="13" t="s">
        <v>527</v>
      </c>
      <c r="M50" s="43" t="s">
        <v>523</v>
      </c>
      <c r="N50" s="43" t="s">
        <v>528</v>
      </c>
      <c r="O50" s="100">
        <f t="shared" si="0"/>
        <v>300626.44</v>
      </c>
      <c r="P50" s="95">
        <v>300626.44</v>
      </c>
      <c r="Q50" s="110"/>
      <c r="R50" s="110"/>
      <c r="S50" s="13" t="s">
        <v>254</v>
      </c>
      <c r="T50" s="13" t="s">
        <v>256</v>
      </c>
      <c r="U50" s="13" t="s">
        <v>256</v>
      </c>
      <c r="V50" s="13" t="s">
        <v>256</v>
      </c>
      <c r="W50" s="13" t="s">
        <v>256</v>
      </c>
      <c r="X50" s="13" t="s">
        <v>257</v>
      </c>
      <c r="Y50" s="43" t="s">
        <v>523</v>
      </c>
      <c r="Z50" s="13" t="s">
        <v>256</v>
      </c>
      <c r="AA50" s="13" t="s">
        <v>256</v>
      </c>
      <c r="AB50" s="13" t="s">
        <v>270</v>
      </c>
      <c r="AC50" s="13"/>
      <c r="AD50" s="135"/>
    </row>
    <row r="51" s="23" customFormat="1" ht="22.5" spans="4:30">
      <c r="D51" s="13">
        <v>46</v>
      </c>
      <c r="E51" s="84"/>
      <c r="F51" s="13" t="s">
        <v>519</v>
      </c>
      <c r="G51" s="13" t="s">
        <v>366</v>
      </c>
      <c r="H51" s="44" t="s">
        <v>529</v>
      </c>
      <c r="I51" s="13" t="s">
        <v>243</v>
      </c>
      <c r="J51" s="13" t="s">
        <v>260</v>
      </c>
      <c r="K51" s="87" t="s">
        <v>530</v>
      </c>
      <c r="L51" s="13" t="s">
        <v>531</v>
      </c>
      <c r="M51" s="43" t="s">
        <v>532</v>
      </c>
      <c r="N51" s="43" t="s">
        <v>533</v>
      </c>
      <c r="O51" s="100">
        <f t="shared" si="0"/>
        <v>217108.13</v>
      </c>
      <c r="P51" s="95">
        <v>217108.13</v>
      </c>
      <c r="Q51" s="110"/>
      <c r="R51" s="110"/>
      <c r="S51" s="13" t="s">
        <v>254</v>
      </c>
      <c r="T51" s="13" t="s">
        <v>256</v>
      </c>
      <c r="U51" s="13" t="s">
        <v>256</v>
      </c>
      <c r="V51" s="13" t="s">
        <v>256</v>
      </c>
      <c r="W51" s="13" t="s">
        <v>256</v>
      </c>
      <c r="X51" s="13" t="s">
        <v>257</v>
      </c>
      <c r="Y51" s="43" t="s">
        <v>532</v>
      </c>
      <c r="Z51" s="13" t="s">
        <v>256</v>
      </c>
      <c r="AA51" s="13" t="s">
        <v>256</v>
      </c>
      <c r="AB51" s="13" t="s">
        <v>270</v>
      </c>
      <c r="AC51" s="13"/>
      <c r="AD51" s="135"/>
    </row>
    <row r="52" s="23" customFormat="1" ht="22.5" spans="4:30">
      <c r="D52" s="13">
        <v>47</v>
      </c>
      <c r="E52" s="84"/>
      <c r="F52" s="13" t="s">
        <v>519</v>
      </c>
      <c r="G52" s="13" t="s">
        <v>366</v>
      </c>
      <c r="H52" s="44" t="s">
        <v>534</v>
      </c>
      <c r="I52" s="13" t="s">
        <v>243</v>
      </c>
      <c r="J52" s="13" t="s">
        <v>260</v>
      </c>
      <c r="K52" s="87" t="s">
        <v>535</v>
      </c>
      <c r="L52" s="13" t="s">
        <v>536</v>
      </c>
      <c r="M52" s="43" t="s">
        <v>532</v>
      </c>
      <c r="N52" s="43" t="s">
        <v>537</v>
      </c>
      <c r="O52" s="100">
        <f t="shared" si="0"/>
        <v>195948.44</v>
      </c>
      <c r="P52" s="95">
        <v>195948.44</v>
      </c>
      <c r="Q52" s="110"/>
      <c r="R52" s="110"/>
      <c r="S52" s="13" t="s">
        <v>254</v>
      </c>
      <c r="T52" s="13" t="s">
        <v>256</v>
      </c>
      <c r="U52" s="13" t="s">
        <v>256</v>
      </c>
      <c r="V52" s="13" t="s">
        <v>256</v>
      </c>
      <c r="W52" s="13" t="s">
        <v>256</v>
      </c>
      <c r="X52" s="13" t="s">
        <v>257</v>
      </c>
      <c r="Y52" s="43" t="s">
        <v>532</v>
      </c>
      <c r="Z52" s="13" t="s">
        <v>256</v>
      </c>
      <c r="AA52" s="13" t="s">
        <v>256</v>
      </c>
      <c r="AB52" s="13" t="s">
        <v>270</v>
      </c>
      <c r="AC52" s="13"/>
      <c r="AD52" s="135"/>
    </row>
    <row r="53" s="23" customFormat="1" ht="22.5" spans="4:30">
      <c r="D53" s="13">
        <v>48</v>
      </c>
      <c r="E53" s="84"/>
      <c r="F53" s="13" t="s">
        <v>519</v>
      </c>
      <c r="G53" s="13" t="s">
        <v>366</v>
      </c>
      <c r="H53" s="44" t="s">
        <v>538</v>
      </c>
      <c r="I53" s="13" t="s">
        <v>243</v>
      </c>
      <c r="J53" s="13" t="s">
        <v>260</v>
      </c>
      <c r="K53" s="87" t="s">
        <v>539</v>
      </c>
      <c r="L53" s="13" t="s">
        <v>540</v>
      </c>
      <c r="M53" s="43" t="s">
        <v>532</v>
      </c>
      <c r="N53" s="43" t="s">
        <v>541</v>
      </c>
      <c r="O53" s="100">
        <f t="shared" si="0"/>
        <v>276614.49</v>
      </c>
      <c r="P53" s="95">
        <v>276614.49</v>
      </c>
      <c r="Q53" s="110"/>
      <c r="R53" s="110"/>
      <c r="S53" s="13" t="s">
        <v>254</v>
      </c>
      <c r="T53" s="13" t="s">
        <v>256</v>
      </c>
      <c r="U53" s="13" t="s">
        <v>256</v>
      </c>
      <c r="V53" s="13" t="s">
        <v>256</v>
      </c>
      <c r="W53" s="13" t="s">
        <v>256</v>
      </c>
      <c r="X53" s="13" t="s">
        <v>257</v>
      </c>
      <c r="Y53" s="43" t="s">
        <v>532</v>
      </c>
      <c r="Z53" s="13" t="s">
        <v>256</v>
      </c>
      <c r="AA53" s="13" t="s">
        <v>256</v>
      </c>
      <c r="AB53" s="13" t="s">
        <v>270</v>
      </c>
      <c r="AC53" s="13"/>
      <c r="AD53" s="135"/>
    </row>
    <row r="54" s="23" customFormat="1" ht="22.5" spans="4:30">
      <c r="D54" s="13">
        <v>49</v>
      </c>
      <c r="E54" s="84"/>
      <c r="F54" s="13" t="s">
        <v>519</v>
      </c>
      <c r="G54" s="13" t="s">
        <v>366</v>
      </c>
      <c r="H54" s="44" t="s">
        <v>542</v>
      </c>
      <c r="I54" s="13" t="s">
        <v>243</v>
      </c>
      <c r="J54" s="13" t="s">
        <v>260</v>
      </c>
      <c r="K54" s="87" t="s">
        <v>543</v>
      </c>
      <c r="L54" s="13" t="s">
        <v>544</v>
      </c>
      <c r="M54" s="43" t="s">
        <v>532</v>
      </c>
      <c r="N54" s="43" t="s">
        <v>545</v>
      </c>
      <c r="O54" s="100">
        <f t="shared" si="0"/>
        <v>1247804.11</v>
      </c>
      <c r="P54" s="95">
        <v>1247804.11</v>
      </c>
      <c r="Q54" s="110"/>
      <c r="R54" s="110"/>
      <c r="S54" s="13" t="s">
        <v>254</v>
      </c>
      <c r="T54" s="13" t="s">
        <v>256</v>
      </c>
      <c r="U54" s="13" t="s">
        <v>256</v>
      </c>
      <c r="V54" s="13" t="s">
        <v>256</v>
      </c>
      <c r="W54" s="13" t="s">
        <v>256</v>
      </c>
      <c r="X54" s="13" t="s">
        <v>257</v>
      </c>
      <c r="Y54" s="43" t="s">
        <v>532</v>
      </c>
      <c r="Z54" s="13" t="s">
        <v>256</v>
      </c>
      <c r="AA54" s="13" t="s">
        <v>256</v>
      </c>
      <c r="AB54" s="13" t="s">
        <v>270</v>
      </c>
      <c r="AC54" s="13"/>
      <c r="AD54" s="135"/>
    </row>
    <row r="55" s="23" customFormat="1" ht="57.75" customHeight="1" spans="4:30">
      <c r="D55" s="13">
        <v>50</v>
      </c>
      <c r="E55" s="83"/>
      <c r="F55" s="13" t="s">
        <v>519</v>
      </c>
      <c r="G55" s="13" t="s">
        <v>366</v>
      </c>
      <c r="H55" s="44" t="s">
        <v>546</v>
      </c>
      <c r="I55" s="13" t="s">
        <v>243</v>
      </c>
      <c r="J55" s="13" t="s">
        <v>260</v>
      </c>
      <c r="K55" s="87" t="s">
        <v>547</v>
      </c>
      <c r="L55" s="13" t="s">
        <v>548</v>
      </c>
      <c r="M55" s="43" t="s">
        <v>549</v>
      </c>
      <c r="N55" s="43" t="s">
        <v>398</v>
      </c>
      <c r="O55" s="100">
        <f t="shared" si="0"/>
        <v>196117.44</v>
      </c>
      <c r="P55" s="95">
        <v>196117.44</v>
      </c>
      <c r="Q55" s="110"/>
      <c r="R55" s="110"/>
      <c r="S55" s="13" t="s">
        <v>254</v>
      </c>
      <c r="T55" s="13" t="s">
        <v>256</v>
      </c>
      <c r="U55" s="13" t="s">
        <v>256</v>
      </c>
      <c r="V55" s="13" t="s">
        <v>256</v>
      </c>
      <c r="W55" s="13" t="s">
        <v>256</v>
      </c>
      <c r="X55" s="13" t="s">
        <v>257</v>
      </c>
      <c r="Y55" s="43" t="s">
        <v>549</v>
      </c>
      <c r="Z55" s="13" t="s">
        <v>256</v>
      </c>
      <c r="AA55" s="13" t="s">
        <v>256</v>
      </c>
      <c r="AB55" s="13" t="s">
        <v>270</v>
      </c>
      <c r="AC55" s="13"/>
      <c r="AD55" s="135"/>
    </row>
    <row r="56" s="23" customFormat="1" ht="22.5" hidden="1" spans="4:30">
      <c r="D56" s="13">
        <v>51</v>
      </c>
      <c r="E56" s="25" t="s">
        <v>550</v>
      </c>
      <c r="F56" s="13" t="s">
        <v>519</v>
      </c>
      <c r="G56" s="13" t="s">
        <v>366</v>
      </c>
      <c r="H56" s="44" t="s">
        <v>551</v>
      </c>
      <c r="I56" s="13" t="s">
        <v>243</v>
      </c>
      <c r="J56" s="13" t="s">
        <v>260</v>
      </c>
      <c r="K56" s="87" t="s">
        <v>552</v>
      </c>
      <c r="L56" s="13" t="s">
        <v>553</v>
      </c>
      <c r="M56" s="45" t="s">
        <v>554</v>
      </c>
      <c r="N56" s="45" t="s">
        <v>555</v>
      </c>
      <c r="O56" s="100">
        <f t="shared" si="0"/>
        <v>771891.77</v>
      </c>
      <c r="P56" s="95">
        <v>771891.77</v>
      </c>
      <c r="Q56" s="110"/>
      <c r="R56" s="110"/>
      <c r="S56" s="13" t="s">
        <v>254</v>
      </c>
      <c r="T56" s="13" t="s">
        <v>256</v>
      </c>
      <c r="U56" s="13" t="s">
        <v>256</v>
      </c>
      <c r="V56" s="13" t="s">
        <v>256</v>
      </c>
      <c r="W56" s="13" t="s">
        <v>256</v>
      </c>
      <c r="X56" s="13" t="s">
        <v>257</v>
      </c>
      <c r="Y56" s="45" t="s">
        <v>554</v>
      </c>
      <c r="Z56" s="13" t="s">
        <v>256</v>
      </c>
      <c r="AA56" s="13" t="s">
        <v>256</v>
      </c>
      <c r="AB56" s="13" t="s">
        <v>270</v>
      </c>
      <c r="AC56" s="13"/>
      <c r="AD56" s="135"/>
    </row>
    <row r="57" s="23" customFormat="1" ht="22.5" spans="4:30">
      <c r="D57" s="13">
        <v>52</v>
      </c>
      <c r="E57" s="84"/>
      <c r="F57" s="13" t="s">
        <v>519</v>
      </c>
      <c r="G57" s="13" t="s">
        <v>366</v>
      </c>
      <c r="H57" s="44" t="s">
        <v>556</v>
      </c>
      <c r="I57" s="13" t="s">
        <v>243</v>
      </c>
      <c r="J57" s="13" t="s">
        <v>260</v>
      </c>
      <c r="K57" s="87" t="s">
        <v>557</v>
      </c>
      <c r="L57" s="13" t="s">
        <v>558</v>
      </c>
      <c r="M57" s="45" t="s">
        <v>554</v>
      </c>
      <c r="N57" s="45" t="s">
        <v>555</v>
      </c>
      <c r="O57" s="100">
        <f t="shared" si="0"/>
        <v>307898.4</v>
      </c>
      <c r="P57" s="95">
        <v>307898.4</v>
      </c>
      <c r="Q57" s="110"/>
      <c r="R57" s="110"/>
      <c r="S57" s="13" t="s">
        <v>254</v>
      </c>
      <c r="T57" s="13" t="s">
        <v>256</v>
      </c>
      <c r="U57" s="13" t="s">
        <v>256</v>
      </c>
      <c r="V57" s="13" t="s">
        <v>256</v>
      </c>
      <c r="W57" s="13" t="s">
        <v>256</v>
      </c>
      <c r="X57" s="13" t="s">
        <v>257</v>
      </c>
      <c r="Y57" s="45" t="s">
        <v>554</v>
      </c>
      <c r="Z57" s="13" t="s">
        <v>256</v>
      </c>
      <c r="AA57" s="13" t="s">
        <v>256</v>
      </c>
      <c r="AB57" s="13" t="s">
        <v>270</v>
      </c>
      <c r="AC57" s="13"/>
      <c r="AD57" s="135"/>
    </row>
    <row r="58" s="23" customFormat="1" ht="48" customHeight="1" spans="4:30">
      <c r="D58" s="13">
        <v>53</v>
      </c>
      <c r="E58" s="84"/>
      <c r="F58" s="13" t="s">
        <v>519</v>
      </c>
      <c r="G58" s="13" t="s">
        <v>366</v>
      </c>
      <c r="H58" s="44" t="s">
        <v>559</v>
      </c>
      <c r="I58" s="13" t="s">
        <v>243</v>
      </c>
      <c r="J58" s="13" t="s">
        <v>260</v>
      </c>
      <c r="K58" s="87" t="s">
        <v>560</v>
      </c>
      <c r="L58" s="13" t="s">
        <v>561</v>
      </c>
      <c r="M58" s="45" t="s">
        <v>554</v>
      </c>
      <c r="N58" s="45" t="s">
        <v>555</v>
      </c>
      <c r="O58" s="100">
        <f t="shared" si="0"/>
        <v>677095.52</v>
      </c>
      <c r="P58" s="95">
        <v>677095.52</v>
      </c>
      <c r="Q58" s="110"/>
      <c r="R58" s="110"/>
      <c r="S58" s="13" t="s">
        <v>254</v>
      </c>
      <c r="T58" s="13" t="s">
        <v>256</v>
      </c>
      <c r="U58" s="13" t="s">
        <v>256</v>
      </c>
      <c r="V58" s="13" t="s">
        <v>256</v>
      </c>
      <c r="W58" s="13" t="s">
        <v>256</v>
      </c>
      <c r="X58" s="13" t="s">
        <v>257</v>
      </c>
      <c r="Y58" s="45" t="s">
        <v>554</v>
      </c>
      <c r="Z58" s="13" t="s">
        <v>256</v>
      </c>
      <c r="AA58" s="13" t="s">
        <v>256</v>
      </c>
      <c r="AB58" s="13" t="s">
        <v>270</v>
      </c>
      <c r="AC58" s="13"/>
      <c r="AD58" s="135"/>
    </row>
    <row r="59" s="23" customFormat="1" ht="22.5" spans="4:30">
      <c r="D59" s="13">
        <v>54</v>
      </c>
      <c r="E59" s="83"/>
      <c r="F59" s="13" t="s">
        <v>519</v>
      </c>
      <c r="G59" s="13" t="s">
        <v>366</v>
      </c>
      <c r="H59" s="44" t="s">
        <v>562</v>
      </c>
      <c r="I59" s="13" t="s">
        <v>243</v>
      </c>
      <c r="J59" s="13" t="s">
        <v>260</v>
      </c>
      <c r="K59" s="87" t="s">
        <v>563</v>
      </c>
      <c r="L59" s="13" t="s">
        <v>564</v>
      </c>
      <c r="M59" s="45" t="s">
        <v>565</v>
      </c>
      <c r="N59" s="45" t="s">
        <v>555</v>
      </c>
      <c r="O59" s="100">
        <f t="shared" si="0"/>
        <v>360598.76</v>
      </c>
      <c r="P59" s="95">
        <v>360598.76</v>
      </c>
      <c r="Q59" s="110"/>
      <c r="R59" s="110"/>
      <c r="S59" s="13" t="s">
        <v>254</v>
      </c>
      <c r="T59" s="13" t="s">
        <v>256</v>
      </c>
      <c r="U59" s="13" t="s">
        <v>256</v>
      </c>
      <c r="V59" s="13" t="s">
        <v>256</v>
      </c>
      <c r="W59" s="13" t="s">
        <v>256</v>
      </c>
      <c r="X59" s="13" t="s">
        <v>257</v>
      </c>
      <c r="Y59" s="45" t="s">
        <v>565</v>
      </c>
      <c r="Z59" s="13" t="s">
        <v>256</v>
      </c>
      <c r="AA59" s="13" t="s">
        <v>256</v>
      </c>
      <c r="AB59" s="13" t="s">
        <v>270</v>
      </c>
      <c r="AC59" s="13"/>
      <c r="AD59" s="135"/>
    </row>
    <row r="60" s="23" customFormat="1" ht="22.5" hidden="1" spans="4:30">
      <c r="D60" s="13">
        <v>55</v>
      </c>
      <c r="E60" s="25" t="s">
        <v>566</v>
      </c>
      <c r="F60" s="13" t="s">
        <v>519</v>
      </c>
      <c r="G60" s="13" t="s">
        <v>366</v>
      </c>
      <c r="H60" s="44" t="s">
        <v>86</v>
      </c>
      <c r="I60" s="13" t="s">
        <v>243</v>
      </c>
      <c r="J60" s="13" t="s">
        <v>260</v>
      </c>
      <c r="K60" s="87" t="s">
        <v>567</v>
      </c>
      <c r="L60" s="13" t="s">
        <v>568</v>
      </c>
      <c r="M60" s="43" t="s">
        <v>523</v>
      </c>
      <c r="N60" s="43" t="s">
        <v>569</v>
      </c>
      <c r="O60" s="100">
        <f t="shared" si="0"/>
        <v>1118634.35</v>
      </c>
      <c r="P60" s="95">
        <v>1118634.35</v>
      </c>
      <c r="Q60" s="110"/>
      <c r="R60" s="110"/>
      <c r="S60" s="13" t="s">
        <v>254</v>
      </c>
      <c r="T60" s="13" t="s">
        <v>256</v>
      </c>
      <c r="U60" s="13" t="s">
        <v>256</v>
      </c>
      <c r="V60" s="13" t="s">
        <v>256</v>
      </c>
      <c r="W60" s="13" t="s">
        <v>256</v>
      </c>
      <c r="X60" s="13" t="s">
        <v>257</v>
      </c>
      <c r="Y60" s="43" t="s">
        <v>523</v>
      </c>
      <c r="Z60" s="13" t="s">
        <v>256</v>
      </c>
      <c r="AA60" s="13" t="s">
        <v>256</v>
      </c>
      <c r="AB60" s="13" t="s">
        <v>270</v>
      </c>
      <c r="AC60" s="13"/>
      <c r="AD60" s="135"/>
    </row>
    <row r="61" s="23" customFormat="1" ht="22.5" spans="4:30">
      <c r="D61" s="13">
        <v>56</v>
      </c>
      <c r="E61" s="84"/>
      <c r="F61" s="13" t="s">
        <v>519</v>
      </c>
      <c r="G61" s="13" t="s">
        <v>366</v>
      </c>
      <c r="H61" s="44" t="s">
        <v>88</v>
      </c>
      <c r="I61" s="13" t="s">
        <v>243</v>
      </c>
      <c r="J61" s="13" t="s">
        <v>260</v>
      </c>
      <c r="K61" s="87" t="s">
        <v>570</v>
      </c>
      <c r="L61" s="13" t="s">
        <v>571</v>
      </c>
      <c r="M61" s="43" t="s">
        <v>523</v>
      </c>
      <c r="N61" s="43" t="s">
        <v>569</v>
      </c>
      <c r="O61" s="100">
        <f t="shared" si="0"/>
        <v>1140450.65</v>
      </c>
      <c r="P61" s="95">
        <v>1140450.65</v>
      </c>
      <c r="Q61" s="110"/>
      <c r="R61" s="110"/>
      <c r="S61" s="13" t="s">
        <v>254</v>
      </c>
      <c r="T61" s="13" t="s">
        <v>256</v>
      </c>
      <c r="U61" s="13" t="s">
        <v>256</v>
      </c>
      <c r="V61" s="13" t="s">
        <v>256</v>
      </c>
      <c r="W61" s="13" t="s">
        <v>256</v>
      </c>
      <c r="X61" s="13" t="s">
        <v>257</v>
      </c>
      <c r="Y61" s="43" t="s">
        <v>523</v>
      </c>
      <c r="Z61" s="13" t="s">
        <v>256</v>
      </c>
      <c r="AA61" s="13" t="s">
        <v>256</v>
      </c>
      <c r="AB61" s="13" t="s">
        <v>270</v>
      </c>
      <c r="AC61" s="13"/>
      <c r="AD61" s="135"/>
    </row>
    <row r="62" s="23" customFormat="1" ht="22.5" spans="4:30">
      <c r="D62" s="13">
        <v>57</v>
      </c>
      <c r="E62" s="83"/>
      <c r="F62" s="13" t="s">
        <v>519</v>
      </c>
      <c r="G62" s="13" t="s">
        <v>366</v>
      </c>
      <c r="H62" s="44" t="s">
        <v>90</v>
      </c>
      <c r="I62" s="13" t="s">
        <v>243</v>
      </c>
      <c r="J62" s="13" t="s">
        <v>260</v>
      </c>
      <c r="K62" s="87" t="s">
        <v>572</v>
      </c>
      <c r="L62" s="13" t="s">
        <v>573</v>
      </c>
      <c r="M62" s="43" t="s">
        <v>574</v>
      </c>
      <c r="N62" s="43" t="s">
        <v>575</v>
      </c>
      <c r="O62" s="100">
        <f t="shared" si="0"/>
        <v>325079.22</v>
      </c>
      <c r="P62" s="95">
        <v>325079.22</v>
      </c>
      <c r="Q62" s="110"/>
      <c r="R62" s="110"/>
      <c r="S62" s="13" t="s">
        <v>254</v>
      </c>
      <c r="T62" s="13" t="s">
        <v>256</v>
      </c>
      <c r="U62" s="13" t="s">
        <v>256</v>
      </c>
      <c r="V62" s="13" t="s">
        <v>256</v>
      </c>
      <c r="W62" s="13" t="s">
        <v>256</v>
      </c>
      <c r="X62" s="13" t="s">
        <v>257</v>
      </c>
      <c r="Y62" s="43" t="s">
        <v>574</v>
      </c>
      <c r="Z62" s="13" t="s">
        <v>256</v>
      </c>
      <c r="AA62" s="13" t="s">
        <v>256</v>
      </c>
      <c r="AB62" s="13" t="s">
        <v>270</v>
      </c>
      <c r="AC62" s="13"/>
      <c r="AD62" s="135"/>
    </row>
    <row r="63" s="23" customFormat="1" ht="118.5" hidden="1" customHeight="1" spans="4:30">
      <c r="D63" s="13">
        <v>58</v>
      </c>
      <c r="E63" s="13" t="s">
        <v>576</v>
      </c>
      <c r="F63" s="13" t="s">
        <v>519</v>
      </c>
      <c r="G63" s="13" t="s">
        <v>366</v>
      </c>
      <c r="H63" s="93" t="s">
        <v>577</v>
      </c>
      <c r="I63" s="13" t="s">
        <v>243</v>
      </c>
      <c r="J63" s="13" t="s">
        <v>260</v>
      </c>
      <c r="K63" s="82" t="s">
        <v>578</v>
      </c>
      <c r="L63" s="13" t="s">
        <v>579</v>
      </c>
      <c r="M63" s="43" t="s">
        <v>565</v>
      </c>
      <c r="N63" s="43" t="s">
        <v>580</v>
      </c>
      <c r="O63" s="100">
        <f t="shared" si="0"/>
        <v>1126566.91</v>
      </c>
      <c r="P63" s="95">
        <v>1126566.91</v>
      </c>
      <c r="Q63" s="110"/>
      <c r="R63" s="110"/>
      <c r="S63" s="13" t="s">
        <v>254</v>
      </c>
      <c r="T63" s="13" t="s">
        <v>256</v>
      </c>
      <c r="U63" s="13" t="s">
        <v>256</v>
      </c>
      <c r="V63" s="13" t="s">
        <v>256</v>
      </c>
      <c r="W63" s="13" t="s">
        <v>256</v>
      </c>
      <c r="X63" s="13" t="s">
        <v>257</v>
      </c>
      <c r="Y63" s="43" t="s">
        <v>565</v>
      </c>
      <c r="Z63" s="13" t="s">
        <v>256</v>
      </c>
      <c r="AA63" s="13" t="s">
        <v>256</v>
      </c>
      <c r="AB63" s="13" t="s">
        <v>270</v>
      </c>
      <c r="AC63" s="13"/>
      <c r="AD63" s="135"/>
    </row>
    <row r="64" s="23" customFormat="1" ht="91.5" hidden="1" customHeight="1" spans="4:30">
      <c r="D64" s="13">
        <v>59</v>
      </c>
      <c r="E64" s="13" t="s">
        <v>581</v>
      </c>
      <c r="F64" s="13" t="s">
        <v>519</v>
      </c>
      <c r="G64" s="13" t="s">
        <v>366</v>
      </c>
      <c r="H64" s="82" t="s">
        <v>582</v>
      </c>
      <c r="I64" s="13" t="s">
        <v>243</v>
      </c>
      <c r="J64" s="13" t="s">
        <v>260</v>
      </c>
      <c r="K64" s="82" t="s">
        <v>583</v>
      </c>
      <c r="L64" s="13" t="s">
        <v>584</v>
      </c>
      <c r="M64" s="43" t="s">
        <v>549</v>
      </c>
      <c r="N64" s="43" t="s">
        <v>585</v>
      </c>
      <c r="O64" s="100">
        <f t="shared" si="0"/>
        <v>898283.1</v>
      </c>
      <c r="P64" s="95">
        <v>898283.1</v>
      </c>
      <c r="Q64" s="110"/>
      <c r="R64" s="110"/>
      <c r="S64" s="13" t="s">
        <v>254</v>
      </c>
      <c r="T64" s="13" t="s">
        <v>256</v>
      </c>
      <c r="U64" s="13" t="s">
        <v>256</v>
      </c>
      <c r="V64" s="13" t="s">
        <v>256</v>
      </c>
      <c r="W64" s="13" t="s">
        <v>256</v>
      </c>
      <c r="X64" s="13" t="s">
        <v>257</v>
      </c>
      <c r="Y64" s="43" t="s">
        <v>549</v>
      </c>
      <c r="Z64" s="13" t="s">
        <v>256</v>
      </c>
      <c r="AA64" s="13" t="s">
        <v>256</v>
      </c>
      <c r="AB64" s="13" t="s">
        <v>270</v>
      </c>
      <c r="AC64" s="13"/>
      <c r="AD64" s="135"/>
    </row>
    <row r="65" s="23" customFormat="1" ht="49.5" hidden="1" customHeight="1" spans="4:30">
      <c r="D65" s="13">
        <v>60</v>
      </c>
      <c r="E65" s="13" t="s">
        <v>586</v>
      </c>
      <c r="F65" s="13" t="s">
        <v>519</v>
      </c>
      <c r="G65" s="13" t="s">
        <v>366</v>
      </c>
      <c r="H65" s="82" t="s">
        <v>587</v>
      </c>
      <c r="I65" s="13" t="s">
        <v>243</v>
      </c>
      <c r="J65" s="13" t="s">
        <v>260</v>
      </c>
      <c r="K65" s="82" t="s">
        <v>588</v>
      </c>
      <c r="L65" s="13" t="s">
        <v>589</v>
      </c>
      <c r="M65" s="45" t="s">
        <v>565</v>
      </c>
      <c r="N65" s="45" t="s">
        <v>590</v>
      </c>
      <c r="O65" s="100">
        <f t="shared" si="0"/>
        <v>841438</v>
      </c>
      <c r="P65" s="95">
        <v>841438</v>
      </c>
      <c r="Q65" s="110"/>
      <c r="R65" s="110"/>
      <c r="S65" s="13" t="s">
        <v>254</v>
      </c>
      <c r="T65" s="13" t="s">
        <v>256</v>
      </c>
      <c r="U65" s="13" t="s">
        <v>256</v>
      </c>
      <c r="V65" s="13" t="s">
        <v>256</v>
      </c>
      <c r="W65" s="13" t="s">
        <v>256</v>
      </c>
      <c r="X65" s="13" t="s">
        <v>257</v>
      </c>
      <c r="Y65" s="13" t="s">
        <v>565</v>
      </c>
      <c r="Z65" s="13" t="s">
        <v>256</v>
      </c>
      <c r="AA65" s="13" t="s">
        <v>256</v>
      </c>
      <c r="AB65" s="13" t="s">
        <v>270</v>
      </c>
      <c r="AC65" s="13"/>
      <c r="AD65" s="135"/>
    </row>
    <row r="66" s="23" customFormat="1" ht="49.5" hidden="1" customHeight="1" spans="4:30">
      <c r="D66" s="13">
        <v>61</v>
      </c>
      <c r="E66" s="13" t="s">
        <v>591</v>
      </c>
      <c r="F66" s="13" t="s">
        <v>519</v>
      </c>
      <c r="G66" s="13" t="s">
        <v>366</v>
      </c>
      <c r="H66" s="92" t="s">
        <v>592</v>
      </c>
      <c r="I66" s="13" t="s">
        <v>243</v>
      </c>
      <c r="J66" s="13" t="s">
        <v>260</v>
      </c>
      <c r="K66" s="82" t="s">
        <v>593</v>
      </c>
      <c r="L66" s="13" t="s">
        <v>594</v>
      </c>
      <c r="M66" s="45" t="s">
        <v>549</v>
      </c>
      <c r="N66" s="45" t="s">
        <v>595</v>
      </c>
      <c r="O66" s="100">
        <f t="shared" si="0"/>
        <v>1183034</v>
      </c>
      <c r="P66" s="95">
        <v>1183034</v>
      </c>
      <c r="Q66" s="110"/>
      <c r="R66" s="110"/>
      <c r="S66" s="13" t="s">
        <v>254</v>
      </c>
      <c r="T66" s="13" t="s">
        <v>256</v>
      </c>
      <c r="U66" s="13" t="s">
        <v>256</v>
      </c>
      <c r="V66" s="13" t="s">
        <v>256</v>
      </c>
      <c r="W66" s="13" t="s">
        <v>256</v>
      </c>
      <c r="X66" s="13" t="s">
        <v>257</v>
      </c>
      <c r="Y66" s="45" t="s">
        <v>549</v>
      </c>
      <c r="Z66" s="13" t="s">
        <v>256</v>
      </c>
      <c r="AA66" s="13" t="s">
        <v>256</v>
      </c>
      <c r="AB66" s="13" t="s">
        <v>270</v>
      </c>
      <c r="AC66" s="13"/>
      <c r="AD66" s="135"/>
    </row>
    <row r="67" s="23" customFormat="1" ht="78" hidden="1" customHeight="1" spans="4:30">
      <c r="D67" s="13">
        <v>62</v>
      </c>
      <c r="E67" s="13" t="s">
        <v>596</v>
      </c>
      <c r="F67" s="13" t="s">
        <v>366</v>
      </c>
      <c r="G67" s="13" t="s">
        <v>597</v>
      </c>
      <c r="H67" s="92" t="s">
        <v>598</v>
      </c>
      <c r="I67" s="13" t="s">
        <v>243</v>
      </c>
      <c r="J67" s="13" t="s">
        <v>260</v>
      </c>
      <c r="K67" s="82" t="s">
        <v>599</v>
      </c>
      <c r="L67" s="13" t="s">
        <v>600</v>
      </c>
      <c r="M67" s="45" t="s">
        <v>601</v>
      </c>
      <c r="N67" s="45" t="s">
        <v>601</v>
      </c>
      <c r="O67" s="100">
        <f t="shared" si="0"/>
        <v>1046816.52</v>
      </c>
      <c r="P67" s="95">
        <v>1046816.52</v>
      </c>
      <c r="Q67" s="110"/>
      <c r="R67" s="110"/>
      <c r="S67" s="13" t="s">
        <v>254</v>
      </c>
      <c r="T67" s="13" t="s">
        <v>256</v>
      </c>
      <c r="U67" s="13" t="s">
        <v>256</v>
      </c>
      <c r="V67" s="13" t="s">
        <v>256</v>
      </c>
      <c r="W67" s="13" t="s">
        <v>256</v>
      </c>
      <c r="X67" s="13" t="s">
        <v>256</v>
      </c>
      <c r="Y67" s="13" t="s">
        <v>256</v>
      </c>
      <c r="Z67" s="13" t="s">
        <v>256</v>
      </c>
      <c r="AA67" s="13" t="s">
        <v>256</v>
      </c>
      <c r="AB67" s="13" t="s">
        <v>270</v>
      </c>
      <c r="AC67" s="13" t="s">
        <v>492</v>
      </c>
      <c r="AD67" s="135"/>
    </row>
    <row r="68" ht="180" customHeight="1" spans="4:29">
      <c r="D68" s="118"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13 J14 J15 J16 J17 J18 J19 J20 J21 J22 J23 J24 J25 J37 J38 J39 J40 J43 J44 J45 J6:J9 J10:J11 J26:J28 J32:J35 J41:J42 J46:J47 J48:J49 J50:J62 J63:J64 J65:J67">
      <formula1>INDIRECT($I6)</formula1>
    </dataValidation>
    <dataValidation type="list" allowBlank="1" showInputMessage="1" showErrorMessage="1" sqref="AB6:AB67">
      <formula1>"是,否,业主单位即资产所有者，无需移交"</formula1>
    </dataValidation>
    <dataValidation type="list" allowBlank="1" showInputMessage="1" showErrorMessage="1" sqref="I6:I67">
      <formula1>项目大类</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26" t="s">
        <v>82</v>
      </c>
      <c r="U3" s="126"/>
      <c r="V3" s="126"/>
      <c r="W3" s="126"/>
    </row>
    <row r="4" ht="19.5" customHeight="1" spans="1:23">
      <c r="A4" s="6" t="s">
        <v>2</v>
      </c>
      <c r="B4" s="6" t="s">
        <v>43</v>
      </c>
      <c r="C4" s="6" t="s">
        <v>44</v>
      </c>
      <c r="D4" s="6" t="s">
        <v>45</v>
      </c>
      <c r="E4" s="6" t="s">
        <v>101</v>
      </c>
      <c r="F4" s="6" t="s">
        <v>46</v>
      </c>
      <c r="G4" s="6" t="s">
        <v>102</v>
      </c>
      <c r="H4" s="7" t="s">
        <v>47</v>
      </c>
      <c r="I4" s="16"/>
      <c r="J4" s="16"/>
      <c r="K4" s="16"/>
      <c r="L4" s="16"/>
      <c r="M4" s="16"/>
      <c r="N4" s="20"/>
      <c r="O4" s="125" t="s">
        <v>48</v>
      </c>
      <c r="P4" s="125"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7638888888889" right="0.707638888888889" top="0.747916666666667" bottom="0.747916666666667" header="0.313888888888889" footer="0.313888888888889"/>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124">
        <f>I5+J5+K5</f>
        <v>1044</v>
      </c>
      <c r="I5" s="100">
        <f t="shared" ref="I5:K5" si="0">I6+I7+I8+I9+I10+I11</f>
        <v>932</v>
      </c>
      <c r="J5" s="100">
        <f t="shared" si="0"/>
        <v>112</v>
      </c>
      <c r="K5" s="100">
        <f t="shared" si="0"/>
        <v>0</v>
      </c>
      <c r="L5" s="124">
        <f>M5+N5+O5</f>
        <v>0</v>
      </c>
      <c r="M5" s="100">
        <f t="shared" ref="M5:O5" si="1">M6+M7+M8+M9+M10+M11</f>
        <v>0</v>
      </c>
      <c r="N5" s="100">
        <f t="shared" si="1"/>
        <v>0</v>
      </c>
      <c r="O5" s="100">
        <f t="shared" si="1"/>
        <v>0</v>
      </c>
      <c r="P5" s="124">
        <f>Q5+R5+S5</f>
        <v>1044</v>
      </c>
      <c r="Q5" s="100">
        <f t="shared" ref="Q5:S5" si="2">Q6+Q7+Q8+Q9+Q10+Q11</f>
        <v>932</v>
      </c>
      <c r="R5" s="100">
        <f t="shared" si="2"/>
        <v>112</v>
      </c>
      <c r="S5" s="100">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80"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2" t="s">
        <v>210</v>
      </c>
      <c r="E1" s="2"/>
      <c r="F1" s="2"/>
      <c r="G1" s="2"/>
      <c r="H1" s="33"/>
      <c r="I1" s="2"/>
      <c r="J1" s="2"/>
      <c r="K1" s="33"/>
      <c r="L1" s="33"/>
      <c r="M1" s="33"/>
      <c r="N1" s="33"/>
      <c r="O1" s="33"/>
      <c r="P1" s="33"/>
      <c r="Q1" s="101"/>
      <c r="R1" s="33"/>
      <c r="S1" s="33"/>
      <c r="T1" s="33"/>
      <c r="U1" s="33"/>
      <c r="V1" s="33"/>
      <c r="W1" s="33"/>
      <c r="X1" s="33"/>
      <c r="Y1" s="33"/>
      <c r="Z1" s="33"/>
      <c r="AA1" s="33"/>
      <c r="AB1" s="33"/>
      <c r="AC1" s="33"/>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81"/>
      <c r="H3" s="81"/>
      <c r="I3" s="81"/>
      <c r="J3" s="81"/>
      <c r="K3" s="81"/>
      <c r="L3" s="81"/>
      <c r="M3" s="81"/>
      <c r="N3" s="81"/>
      <c r="O3" s="81"/>
      <c r="P3" s="81"/>
      <c r="Q3" s="102"/>
      <c r="R3" s="81"/>
      <c r="S3" s="81"/>
      <c r="T3" s="81"/>
      <c r="U3" s="81"/>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11" t="s">
        <v>230</v>
      </c>
    </row>
    <row r="5" ht="46.5" customHeight="1" spans="4:30">
      <c r="D5" s="35"/>
      <c r="E5" s="35"/>
      <c r="F5" s="36"/>
      <c r="G5" s="36"/>
      <c r="H5" s="35"/>
      <c r="I5" s="39" t="s">
        <v>231</v>
      </c>
      <c r="J5" s="36" t="s">
        <v>232</v>
      </c>
      <c r="K5" s="36"/>
      <c r="L5" s="35"/>
      <c r="M5" s="35"/>
      <c r="N5" s="35"/>
      <c r="O5" s="34" t="s">
        <v>29</v>
      </c>
      <c r="P5" s="40" t="s">
        <v>691</v>
      </c>
      <c r="Q5" s="103" t="s">
        <v>11</v>
      </c>
      <c r="R5" s="42"/>
      <c r="S5" s="34" t="s">
        <v>234</v>
      </c>
      <c r="T5" s="34" t="s">
        <v>235</v>
      </c>
      <c r="U5" s="34" t="s">
        <v>236</v>
      </c>
      <c r="V5" s="34" t="s">
        <v>237</v>
      </c>
      <c r="W5" s="34" t="s">
        <v>238</v>
      </c>
      <c r="X5" s="34" t="s">
        <v>239</v>
      </c>
      <c r="Y5" s="34" t="s">
        <v>240</v>
      </c>
      <c r="Z5" s="34" t="s">
        <v>241</v>
      </c>
      <c r="AA5" s="34" t="s">
        <v>242</v>
      </c>
      <c r="AB5" s="42"/>
      <c r="AC5" s="34"/>
      <c r="AD5" s="112"/>
    </row>
    <row r="6" s="78" customFormat="1" ht="123" customHeight="1" spans="1:30">
      <c r="A6" s="78" t="s">
        <v>243</v>
      </c>
      <c r="B6" s="78" t="s">
        <v>244</v>
      </c>
      <c r="C6" s="78" t="s">
        <v>245</v>
      </c>
      <c r="D6" s="37">
        <v>1</v>
      </c>
      <c r="E6" s="13" t="s">
        <v>692</v>
      </c>
      <c r="F6" s="37" t="s">
        <v>247</v>
      </c>
      <c r="G6" s="37" t="s">
        <v>693</v>
      </c>
      <c r="H6" s="82" t="s">
        <v>694</v>
      </c>
      <c r="I6" s="37" t="s">
        <v>244</v>
      </c>
      <c r="J6" s="37" t="s">
        <v>283</v>
      </c>
      <c r="K6" s="37" t="s">
        <v>695</v>
      </c>
      <c r="L6" s="13" t="s">
        <v>696</v>
      </c>
      <c r="M6" s="13" t="s">
        <v>693</v>
      </c>
      <c r="N6" s="13" t="s">
        <v>253</v>
      </c>
      <c r="O6" s="94">
        <f>P6+Q6+R6</f>
        <v>1904200</v>
      </c>
      <c r="P6" s="94">
        <v>1904200</v>
      </c>
      <c r="Q6" s="104"/>
      <c r="R6" s="41"/>
      <c r="S6" s="13" t="s">
        <v>256</v>
      </c>
      <c r="T6" s="13" t="s">
        <v>256</v>
      </c>
      <c r="U6" s="13" t="s">
        <v>256</v>
      </c>
      <c r="V6" s="13" t="s">
        <v>256</v>
      </c>
      <c r="W6" s="13" t="s">
        <v>256</v>
      </c>
      <c r="X6" s="13" t="s">
        <v>256</v>
      </c>
      <c r="Y6" s="13" t="s">
        <v>256</v>
      </c>
      <c r="Z6" s="13" t="s">
        <v>256</v>
      </c>
      <c r="AA6" s="13" t="s">
        <v>256</v>
      </c>
      <c r="AB6" s="37" t="s">
        <v>255</v>
      </c>
      <c r="AC6" s="37" t="s">
        <v>697</v>
      </c>
      <c r="AD6" s="13" t="s">
        <v>259</v>
      </c>
    </row>
    <row r="7" s="78" customFormat="1" ht="56.25" customHeight="1" spans="1:30">
      <c r="A7" s="78" t="s">
        <v>260</v>
      </c>
      <c r="B7" s="78" t="s">
        <v>261</v>
      </c>
      <c r="C7" s="78" t="s">
        <v>19</v>
      </c>
      <c r="D7" s="37">
        <v>2</v>
      </c>
      <c r="E7" s="13" t="s">
        <v>698</v>
      </c>
      <c r="F7" s="37" t="s">
        <v>247</v>
      </c>
      <c r="G7" s="37" t="s">
        <v>693</v>
      </c>
      <c r="H7" s="82" t="s">
        <v>699</v>
      </c>
      <c r="I7" s="37" t="s">
        <v>244</v>
      </c>
      <c r="J7" s="37" t="s">
        <v>283</v>
      </c>
      <c r="K7" s="37" t="s">
        <v>700</v>
      </c>
      <c r="L7" s="13" t="s">
        <v>701</v>
      </c>
      <c r="M7" s="13" t="s">
        <v>693</v>
      </c>
      <c r="N7" s="13" t="s">
        <v>702</v>
      </c>
      <c r="O7" s="94">
        <f t="shared" ref="O7:O46" si="0">P7+Q7+R7</f>
        <v>1038000</v>
      </c>
      <c r="P7" s="94">
        <v>1038000</v>
      </c>
      <c r="Q7" s="104"/>
      <c r="R7" s="41"/>
      <c r="S7" s="13" t="s">
        <v>256</v>
      </c>
      <c r="T7" s="13" t="s">
        <v>256</v>
      </c>
      <c r="U7" s="13" t="s">
        <v>256</v>
      </c>
      <c r="V7" s="13" t="s">
        <v>256</v>
      </c>
      <c r="W7" s="13" t="s">
        <v>256</v>
      </c>
      <c r="X7" s="13" t="s">
        <v>256</v>
      </c>
      <c r="Y7" s="13" t="s">
        <v>256</v>
      </c>
      <c r="Z7" s="13" t="s">
        <v>256</v>
      </c>
      <c r="AA7" s="13" t="s">
        <v>256</v>
      </c>
      <c r="AB7" s="37" t="s">
        <v>255</v>
      </c>
      <c r="AC7" s="37" t="s">
        <v>697</v>
      </c>
      <c r="AD7" s="113"/>
    </row>
    <row r="8" s="78" customFormat="1" ht="56.25" customHeight="1" spans="1:30">
      <c r="A8" s="78" t="s">
        <v>282</v>
      </c>
      <c r="B8" s="78" t="s">
        <v>283</v>
      </c>
      <c r="C8" s="78" t="s">
        <v>284</v>
      </c>
      <c r="D8" s="37">
        <v>3</v>
      </c>
      <c r="E8" s="13" t="s">
        <v>703</v>
      </c>
      <c r="F8" s="37" t="s">
        <v>247</v>
      </c>
      <c r="G8" s="37" t="s">
        <v>693</v>
      </c>
      <c r="H8" s="82" t="s">
        <v>704</v>
      </c>
      <c r="I8" s="37" t="s">
        <v>244</v>
      </c>
      <c r="J8" s="37" t="s">
        <v>283</v>
      </c>
      <c r="K8" s="37" t="s">
        <v>705</v>
      </c>
      <c r="L8" s="13" t="s">
        <v>706</v>
      </c>
      <c r="M8" s="13" t="s">
        <v>693</v>
      </c>
      <c r="N8" s="13" t="s">
        <v>707</v>
      </c>
      <c r="O8" s="94">
        <f t="shared" si="0"/>
        <v>2181500</v>
      </c>
      <c r="P8" s="94">
        <v>2181500</v>
      </c>
      <c r="Q8" s="104"/>
      <c r="R8" s="41"/>
      <c r="S8" s="13" t="s">
        <v>256</v>
      </c>
      <c r="T8" s="13" t="s">
        <v>256</v>
      </c>
      <c r="U8" s="13" t="s">
        <v>256</v>
      </c>
      <c r="V8" s="13" t="s">
        <v>256</v>
      </c>
      <c r="W8" s="13" t="s">
        <v>256</v>
      </c>
      <c r="X8" s="13" t="s">
        <v>256</v>
      </c>
      <c r="Y8" s="13" t="s">
        <v>256</v>
      </c>
      <c r="Z8" s="13" t="s">
        <v>256</v>
      </c>
      <c r="AA8" s="13" t="s">
        <v>256</v>
      </c>
      <c r="AB8" s="37" t="s">
        <v>255</v>
      </c>
      <c r="AC8" s="37" t="s">
        <v>697</v>
      </c>
      <c r="AD8" s="113"/>
    </row>
    <row r="9" s="78" customFormat="1" ht="84.75" customHeight="1" spans="1:30">
      <c r="A9" s="78" t="s">
        <v>291</v>
      </c>
      <c r="B9" s="78" t="s">
        <v>292</v>
      </c>
      <c r="C9" s="78" t="s">
        <v>293</v>
      </c>
      <c r="D9" s="37">
        <v>4</v>
      </c>
      <c r="E9" s="13" t="s">
        <v>708</v>
      </c>
      <c r="F9" s="37" t="s">
        <v>247</v>
      </c>
      <c r="G9" s="37" t="s">
        <v>693</v>
      </c>
      <c r="H9" s="82" t="s">
        <v>709</v>
      </c>
      <c r="I9" s="37" t="s">
        <v>244</v>
      </c>
      <c r="J9" s="37" t="s">
        <v>250</v>
      </c>
      <c r="K9" s="37" t="s">
        <v>321</v>
      </c>
      <c r="L9" s="13" t="s">
        <v>710</v>
      </c>
      <c r="M9" s="37" t="s">
        <v>693</v>
      </c>
      <c r="N9" s="13" t="s">
        <v>711</v>
      </c>
      <c r="O9" s="94">
        <f t="shared" si="0"/>
        <v>4550564.17</v>
      </c>
      <c r="P9" s="94">
        <v>4550564.17</v>
      </c>
      <c r="Q9" s="104"/>
      <c r="R9" s="41"/>
      <c r="S9" s="13" t="s">
        <v>256</v>
      </c>
      <c r="T9" s="13" t="s">
        <v>256</v>
      </c>
      <c r="U9" s="13" t="s">
        <v>256</v>
      </c>
      <c r="V9" s="13" t="s">
        <v>256</v>
      </c>
      <c r="W9" s="13" t="s">
        <v>256</v>
      </c>
      <c r="X9" s="13" t="s">
        <v>256</v>
      </c>
      <c r="Y9" s="13" t="s">
        <v>256</v>
      </c>
      <c r="Z9" s="13" t="s">
        <v>256</v>
      </c>
      <c r="AA9" s="13" t="s">
        <v>256</v>
      </c>
      <c r="AB9" s="37" t="s">
        <v>255</v>
      </c>
      <c r="AC9" s="37" t="s">
        <v>712</v>
      </c>
      <c r="AD9" s="113"/>
    </row>
    <row r="10" s="78" customFormat="1" ht="121.5" customHeight="1" spans="1:30">
      <c r="A10" s="78" t="s">
        <v>299</v>
      </c>
      <c r="B10" s="78" t="s">
        <v>300</v>
      </c>
      <c r="C10" s="78" t="s">
        <v>301</v>
      </c>
      <c r="D10" s="37">
        <v>5</v>
      </c>
      <c r="E10" s="13" t="s">
        <v>713</v>
      </c>
      <c r="F10" s="37" t="s">
        <v>276</v>
      </c>
      <c r="G10" s="37" t="s">
        <v>263</v>
      </c>
      <c r="H10" s="82" t="s">
        <v>714</v>
      </c>
      <c r="I10" s="37" t="s">
        <v>244</v>
      </c>
      <c r="J10" s="13" t="s">
        <v>266</v>
      </c>
      <c r="K10" s="37" t="s">
        <v>715</v>
      </c>
      <c r="L10" s="13" t="s">
        <v>716</v>
      </c>
      <c r="M10" s="37" t="s">
        <v>264</v>
      </c>
      <c r="N10" s="13" t="s">
        <v>717</v>
      </c>
      <c r="O10" s="94">
        <f t="shared" si="0"/>
        <v>8210000</v>
      </c>
      <c r="P10" s="94">
        <v>8210000</v>
      </c>
      <c r="Q10" s="104"/>
      <c r="R10" s="41"/>
      <c r="S10" s="37" t="s">
        <v>254</v>
      </c>
      <c r="T10" s="13" t="s">
        <v>270</v>
      </c>
      <c r="U10" s="13" t="s">
        <v>271</v>
      </c>
      <c r="V10" s="37" t="s">
        <v>718</v>
      </c>
      <c r="W10" s="94">
        <v>492600</v>
      </c>
      <c r="X10" s="37" t="s">
        <v>273</v>
      </c>
      <c r="Y10" s="37" t="s">
        <v>718</v>
      </c>
      <c r="Z10" s="13" t="s">
        <v>256</v>
      </c>
      <c r="AA10" s="13" t="s">
        <v>256</v>
      </c>
      <c r="AB10" s="37" t="s">
        <v>270</v>
      </c>
      <c r="AC10" s="37"/>
      <c r="AD10" s="113"/>
    </row>
    <row r="11" s="78" customFormat="1" ht="121.5" customHeight="1" spans="1:30">
      <c r="A11" s="78" t="s">
        <v>310</v>
      </c>
      <c r="B11" s="78" t="s">
        <v>311</v>
      </c>
      <c r="C11" s="78" t="s">
        <v>312</v>
      </c>
      <c r="D11" s="37">
        <v>6</v>
      </c>
      <c r="E11" s="13" t="s">
        <v>719</v>
      </c>
      <c r="F11" s="37" t="s">
        <v>276</v>
      </c>
      <c r="G11" s="37" t="s">
        <v>263</v>
      </c>
      <c r="H11" s="82" t="s">
        <v>720</v>
      </c>
      <c r="I11" s="37" t="s">
        <v>244</v>
      </c>
      <c r="J11" s="13" t="s">
        <v>266</v>
      </c>
      <c r="K11" s="37" t="s">
        <v>721</v>
      </c>
      <c r="L11" s="13" t="s">
        <v>722</v>
      </c>
      <c r="M11" s="37" t="s">
        <v>723</v>
      </c>
      <c r="N11" s="13" t="s">
        <v>717</v>
      </c>
      <c r="O11" s="94">
        <f t="shared" si="0"/>
        <v>3000000</v>
      </c>
      <c r="P11" s="94">
        <v>3000000</v>
      </c>
      <c r="Q11" s="104"/>
      <c r="R11" s="41"/>
      <c r="S11" s="37" t="s">
        <v>254</v>
      </c>
      <c r="T11" s="13" t="s">
        <v>270</v>
      </c>
      <c r="U11" s="13" t="s">
        <v>271</v>
      </c>
      <c r="V11" s="37" t="s">
        <v>718</v>
      </c>
      <c r="W11" s="37"/>
      <c r="X11" s="37" t="s">
        <v>273</v>
      </c>
      <c r="Y11" s="37" t="s">
        <v>718</v>
      </c>
      <c r="Z11" s="13" t="s">
        <v>256</v>
      </c>
      <c r="AA11" s="13" t="s">
        <v>256</v>
      </c>
      <c r="AB11" s="37" t="s">
        <v>270</v>
      </c>
      <c r="AC11" s="37"/>
      <c r="AD11" s="113"/>
    </row>
    <row r="12" s="78" customFormat="1" ht="112.5" customHeight="1" spans="1:30">
      <c r="A12" s="78" t="s">
        <v>319</v>
      </c>
      <c r="B12" s="78" t="s">
        <v>278</v>
      </c>
      <c r="C12" s="78" t="s">
        <v>250</v>
      </c>
      <c r="D12" s="37">
        <v>7</v>
      </c>
      <c r="E12" s="13" t="s">
        <v>724</v>
      </c>
      <c r="F12" s="37" t="s">
        <v>276</v>
      </c>
      <c r="G12" s="37" t="s">
        <v>725</v>
      </c>
      <c r="H12" s="82" t="s">
        <v>726</v>
      </c>
      <c r="I12" s="37" t="s">
        <v>244</v>
      </c>
      <c r="J12" s="13" t="s">
        <v>266</v>
      </c>
      <c r="K12" s="37" t="s">
        <v>727</v>
      </c>
      <c r="L12" s="13" t="s">
        <v>728</v>
      </c>
      <c r="M12" s="37" t="s">
        <v>729</v>
      </c>
      <c r="N12" s="13" t="s">
        <v>730</v>
      </c>
      <c r="O12" s="94">
        <f t="shared" si="0"/>
        <v>500000</v>
      </c>
      <c r="P12" s="94">
        <v>500000</v>
      </c>
      <c r="Q12" s="104"/>
      <c r="R12" s="41"/>
      <c r="S12" s="37" t="s">
        <v>254</v>
      </c>
      <c r="T12" s="13" t="s">
        <v>270</v>
      </c>
      <c r="U12" s="13" t="s">
        <v>271</v>
      </c>
      <c r="V12" s="37" t="s">
        <v>731</v>
      </c>
      <c r="W12" s="37"/>
      <c r="X12" s="37" t="s">
        <v>273</v>
      </c>
      <c r="Y12" s="37" t="s">
        <v>731</v>
      </c>
      <c r="Z12" s="13" t="s">
        <v>256</v>
      </c>
      <c r="AA12" s="13" t="s">
        <v>256</v>
      </c>
      <c r="AB12" s="37" t="s">
        <v>270</v>
      </c>
      <c r="AC12" s="37"/>
      <c r="AD12" s="113"/>
    </row>
    <row r="13" s="78" customFormat="1" ht="49.5" customHeight="1" spans="1:30">
      <c r="A13" s="78" t="s">
        <v>326</v>
      </c>
      <c r="B13" s="78" t="s">
        <v>327</v>
      </c>
      <c r="D13" s="37">
        <v>8</v>
      </c>
      <c r="E13" s="13" t="s">
        <v>732</v>
      </c>
      <c r="F13" s="37" t="s">
        <v>335</v>
      </c>
      <c r="G13" s="37" t="s">
        <v>457</v>
      </c>
      <c r="H13" s="82" t="s">
        <v>733</v>
      </c>
      <c r="I13" s="37" t="s">
        <v>244</v>
      </c>
      <c r="J13" s="13" t="s">
        <v>266</v>
      </c>
      <c r="K13" s="37" t="s">
        <v>734</v>
      </c>
      <c r="L13" s="13" t="s">
        <v>735</v>
      </c>
      <c r="M13" s="37" t="s">
        <v>736</v>
      </c>
      <c r="N13" s="13" t="s">
        <v>737</v>
      </c>
      <c r="O13" s="94">
        <f t="shared" si="0"/>
        <v>10000000</v>
      </c>
      <c r="P13" s="94">
        <v>10000000</v>
      </c>
      <c r="Q13" s="104"/>
      <c r="R13" s="41"/>
      <c r="S13" s="37" t="s">
        <v>254</v>
      </c>
      <c r="T13" s="13" t="s">
        <v>270</v>
      </c>
      <c r="U13" s="13" t="s">
        <v>271</v>
      </c>
      <c r="V13" s="37" t="s">
        <v>738</v>
      </c>
      <c r="W13" s="37"/>
      <c r="X13" s="37" t="s">
        <v>273</v>
      </c>
      <c r="Y13" s="37" t="s">
        <v>738</v>
      </c>
      <c r="Z13" s="13" t="s">
        <v>256</v>
      </c>
      <c r="AA13" s="13" t="s">
        <v>256</v>
      </c>
      <c r="AB13" s="37" t="s">
        <v>270</v>
      </c>
      <c r="AC13" s="37"/>
      <c r="AD13" s="113"/>
    </row>
    <row r="14" s="78" customFormat="1" ht="91.5" customHeight="1" spans="1:30">
      <c r="A14" s="78" t="s">
        <v>333</v>
      </c>
      <c r="B14" s="78" t="s">
        <v>250</v>
      </c>
      <c r="D14" s="37">
        <v>9</v>
      </c>
      <c r="E14" s="13" t="s">
        <v>739</v>
      </c>
      <c r="F14" s="37" t="s">
        <v>335</v>
      </c>
      <c r="G14" s="37" t="s">
        <v>457</v>
      </c>
      <c r="H14" s="82" t="s">
        <v>740</v>
      </c>
      <c r="I14" s="37" t="s">
        <v>244</v>
      </c>
      <c r="J14" s="13" t="s">
        <v>266</v>
      </c>
      <c r="K14" s="37" t="s">
        <v>741</v>
      </c>
      <c r="L14" s="13" t="s">
        <v>742</v>
      </c>
      <c r="M14" s="37" t="s">
        <v>743</v>
      </c>
      <c r="N14" s="13" t="s">
        <v>744</v>
      </c>
      <c r="O14" s="94">
        <f t="shared" si="0"/>
        <v>4000000</v>
      </c>
      <c r="P14" s="94">
        <v>4000000</v>
      </c>
      <c r="Q14" s="104"/>
      <c r="R14" s="41"/>
      <c r="S14" s="13" t="s">
        <v>254</v>
      </c>
      <c r="T14" s="13" t="s">
        <v>255</v>
      </c>
      <c r="U14" s="13" t="s">
        <v>271</v>
      </c>
      <c r="V14" s="37" t="s">
        <v>745</v>
      </c>
      <c r="W14" s="37"/>
      <c r="X14" s="37" t="s">
        <v>273</v>
      </c>
      <c r="Y14" s="37" t="s">
        <v>745</v>
      </c>
      <c r="Z14" s="13" t="s">
        <v>256</v>
      </c>
      <c r="AA14" s="13" t="s">
        <v>256</v>
      </c>
      <c r="AB14" s="37" t="s">
        <v>270</v>
      </c>
      <c r="AC14" s="37" t="s">
        <v>746</v>
      </c>
      <c r="AD14" s="113"/>
    </row>
    <row r="15" s="78" customFormat="1" ht="96" customHeight="1" spans="4:30">
      <c r="D15" s="37">
        <v>10</v>
      </c>
      <c r="E15" s="13" t="s">
        <v>747</v>
      </c>
      <c r="F15" s="37" t="s">
        <v>335</v>
      </c>
      <c r="G15" s="37" t="s">
        <v>457</v>
      </c>
      <c r="H15" s="82" t="s">
        <v>748</v>
      </c>
      <c r="I15" s="37" t="s">
        <v>244</v>
      </c>
      <c r="J15" s="13" t="s">
        <v>266</v>
      </c>
      <c r="K15" s="37" t="s">
        <v>749</v>
      </c>
      <c r="L15" s="13" t="s">
        <v>750</v>
      </c>
      <c r="M15" s="37" t="s">
        <v>751</v>
      </c>
      <c r="N15" s="13" t="s">
        <v>752</v>
      </c>
      <c r="O15" s="94">
        <f t="shared" si="0"/>
        <v>4310000</v>
      </c>
      <c r="P15" s="94">
        <v>4310000</v>
      </c>
      <c r="Q15" s="104"/>
      <c r="R15" s="41"/>
      <c r="S15" s="37" t="s">
        <v>254</v>
      </c>
      <c r="T15" s="13" t="s">
        <v>270</v>
      </c>
      <c r="U15" s="13" t="s">
        <v>271</v>
      </c>
      <c r="V15" s="37" t="s">
        <v>753</v>
      </c>
      <c r="W15" s="37"/>
      <c r="X15" s="37" t="s">
        <v>273</v>
      </c>
      <c r="Y15" s="37" t="s">
        <v>753</v>
      </c>
      <c r="Z15" s="13" t="s">
        <v>256</v>
      </c>
      <c r="AA15" s="13" t="s">
        <v>256</v>
      </c>
      <c r="AB15" s="37" t="s">
        <v>270</v>
      </c>
      <c r="AC15" s="37"/>
      <c r="AD15" s="113"/>
    </row>
    <row r="16" s="78" customFormat="1" ht="49.5" customHeight="1" spans="4:30">
      <c r="D16" s="37">
        <v>11</v>
      </c>
      <c r="E16" s="13" t="s">
        <v>754</v>
      </c>
      <c r="F16" s="37" t="s">
        <v>335</v>
      </c>
      <c r="G16" s="37" t="s">
        <v>457</v>
      </c>
      <c r="H16" s="82" t="s">
        <v>755</v>
      </c>
      <c r="I16" s="37" t="s">
        <v>244</v>
      </c>
      <c r="J16" s="13" t="s">
        <v>266</v>
      </c>
      <c r="K16" s="37" t="s">
        <v>756</v>
      </c>
      <c r="L16" s="13" t="s">
        <v>757</v>
      </c>
      <c r="M16" s="37" t="s">
        <v>758</v>
      </c>
      <c r="N16" s="13" t="s">
        <v>759</v>
      </c>
      <c r="O16" s="94">
        <f t="shared" si="0"/>
        <v>2366100</v>
      </c>
      <c r="P16" s="94">
        <v>2366100</v>
      </c>
      <c r="Q16" s="104"/>
      <c r="R16" s="41"/>
      <c r="S16" s="37" t="s">
        <v>254</v>
      </c>
      <c r="T16" s="13" t="s">
        <v>270</v>
      </c>
      <c r="U16" s="13" t="s">
        <v>271</v>
      </c>
      <c r="V16" s="37" t="s">
        <v>760</v>
      </c>
      <c r="W16" s="37"/>
      <c r="X16" s="37" t="s">
        <v>273</v>
      </c>
      <c r="Y16" s="37" t="s">
        <v>760</v>
      </c>
      <c r="Z16" s="13" t="s">
        <v>256</v>
      </c>
      <c r="AA16" s="13" t="s">
        <v>256</v>
      </c>
      <c r="AB16" s="37" t="s">
        <v>270</v>
      </c>
      <c r="AC16" s="37"/>
      <c r="AD16" s="113"/>
    </row>
    <row r="17" s="78" customFormat="1" ht="90" customHeight="1" spans="4:30">
      <c r="D17" s="37">
        <v>12</v>
      </c>
      <c r="E17" s="13" t="s">
        <v>761</v>
      </c>
      <c r="F17" s="37" t="s">
        <v>366</v>
      </c>
      <c r="G17" s="45" t="s">
        <v>358</v>
      </c>
      <c r="H17" s="82" t="s">
        <v>762</v>
      </c>
      <c r="I17" s="37" t="s">
        <v>244</v>
      </c>
      <c r="J17" s="37" t="s">
        <v>283</v>
      </c>
      <c r="K17" s="37" t="s">
        <v>321</v>
      </c>
      <c r="L17" s="13" t="s">
        <v>763</v>
      </c>
      <c r="M17" s="13" t="s">
        <v>370</v>
      </c>
      <c r="N17" s="13" t="s">
        <v>398</v>
      </c>
      <c r="O17" s="94">
        <f t="shared" si="0"/>
        <v>7200000</v>
      </c>
      <c r="P17" s="94">
        <v>7200000</v>
      </c>
      <c r="Q17" s="104"/>
      <c r="R17" s="41"/>
      <c r="S17" s="13" t="s">
        <v>256</v>
      </c>
      <c r="T17" s="13" t="s">
        <v>256</v>
      </c>
      <c r="U17" s="13" t="s">
        <v>256</v>
      </c>
      <c r="V17" s="13" t="s">
        <v>256</v>
      </c>
      <c r="W17" s="13" t="s">
        <v>256</v>
      </c>
      <c r="X17" s="13" t="s">
        <v>256</v>
      </c>
      <c r="Y17" s="13" t="s">
        <v>256</v>
      </c>
      <c r="Z17" s="13" t="s">
        <v>256</v>
      </c>
      <c r="AA17" s="13" t="s">
        <v>256</v>
      </c>
      <c r="AB17" s="37" t="s">
        <v>255</v>
      </c>
      <c r="AC17" s="37" t="s">
        <v>325</v>
      </c>
      <c r="AD17" s="113"/>
    </row>
    <row r="18" s="78" customFormat="1" ht="60.75" customHeight="1" spans="4:30">
      <c r="D18" s="37">
        <v>13</v>
      </c>
      <c r="E18" s="13" t="s">
        <v>764</v>
      </c>
      <c r="F18" s="37" t="s">
        <v>366</v>
      </c>
      <c r="G18" s="45" t="s">
        <v>362</v>
      </c>
      <c r="H18" s="82" t="s">
        <v>765</v>
      </c>
      <c r="I18" s="37" t="s">
        <v>244</v>
      </c>
      <c r="J18" s="37" t="s">
        <v>261</v>
      </c>
      <c r="K18" s="37" t="s">
        <v>321</v>
      </c>
      <c r="L18" s="13" t="s">
        <v>766</v>
      </c>
      <c r="M18" s="13" t="s">
        <v>362</v>
      </c>
      <c r="N18" s="13" t="s">
        <v>362</v>
      </c>
      <c r="O18" s="94">
        <f t="shared" si="0"/>
        <v>10590000</v>
      </c>
      <c r="P18" s="94">
        <v>10590000</v>
      </c>
      <c r="Q18" s="104"/>
      <c r="R18" s="41"/>
      <c r="S18" s="13" t="s">
        <v>256</v>
      </c>
      <c r="T18" s="13" t="s">
        <v>256</v>
      </c>
      <c r="U18" s="13" t="s">
        <v>256</v>
      </c>
      <c r="V18" s="13" t="s">
        <v>256</v>
      </c>
      <c r="W18" s="13" t="s">
        <v>256</v>
      </c>
      <c r="X18" s="13" t="s">
        <v>256</v>
      </c>
      <c r="Y18" s="13" t="s">
        <v>256</v>
      </c>
      <c r="Z18" s="13" t="s">
        <v>256</v>
      </c>
      <c r="AA18" s="13" t="s">
        <v>256</v>
      </c>
      <c r="AB18" s="37" t="s">
        <v>255</v>
      </c>
      <c r="AC18" s="37" t="s">
        <v>325</v>
      </c>
      <c r="AD18" s="113"/>
    </row>
    <row r="19" s="78" customFormat="1" ht="45.75" customHeight="1" spans="4:30">
      <c r="D19" s="37">
        <v>14</v>
      </c>
      <c r="E19" s="13" t="s">
        <v>767</v>
      </c>
      <c r="F19" s="37" t="s">
        <v>366</v>
      </c>
      <c r="G19" s="45" t="s">
        <v>362</v>
      </c>
      <c r="H19" s="82" t="s">
        <v>768</v>
      </c>
      <c r="I19" s="37" t="s">
        <v>244</v>
      </c>
      <c r="J19" s="37" t="s">
        <v>250</v>
      </c>
      <c r="K19" s="37" t="s">
        <v>769</v>
      </c>
      <c r="L19" s="13" t="s">
        <v>770</v>
      </c>
      <c r="M19" s="13" t="s">
        <v>362</v>
      </c>
      <c r="N19" s="13" t="s">
        <v>398</v>
      </c>
      <c r="O19" s="94">
        <f t="shared" si="0"/>
        <v>500000</v>
      </c>
      <c r="P19" s="94">
        <v>500000</v>
      </c>
      <c r="Q19" s="104"/>
      <c r="R19" s="41"/>
      <c r="S19" s="37" t="s">
        <v>254</v>
      </c>
      <c r="T19" s="13" t="s">
        <v>270</v>
      </c>
      <c r="U19" s="13" t="s">
        <v>281</v>
      </c>
      <c r="V19" s="37" t="s">
        <v>362</v>
      </c>
      <c r="W19" s="37"/>
      <c r="X19" s="37" t="s">
        <v>257</v>
      </c>
      <c r="Y19" s="37" t="s">
        <v>362</v>
      </c>
      <c r="Z19" s="13" t="s">
        <v>256</v>
      </c>
      <c r="AA19" s="13" t="s">
        <v>256</v>
      </c>
      <c r="AB19" s="37" t="s">
        <v>270</v>
      </c>
      <c r="AC19" s="37"/>
      <c r="AD19" s="113"/>
    </row>
    <row r="20" s="78" customFormat="1" ht="93.75" customHeight="1" spans="4:30">
      <c r="D20" s="37">
        <v>15</v>
      </c>
      <c r="E20" s="13" t="s">
        <v>771</v>
      </c>
      <c r="F20" s="37" t="s">
        <v>772</v>
      </c>
      <c r="G20" s="45" t="s">
        <v>358</v>
      </c>
      <c r="H20" s="82" t="s">
        <v>773</v>
      </c>
      <c r="I20" s="37" t="s">
        <v>244</v>
      </c>
      <c r="J20" s="37" t="s">
        <v>283</v>
      </c>
      <c r="K20" s="37" t="s">
        <v>321</v>
      </c>
      <c r="L20" s="13" t="s">
        <v>774</v>
      </c>
      <c r="M20" s="13" t="s">
        <v>370</v>
      </c>
      <c r="N20" s="13" t="s">
        <v>775</v>
      </c>
      <c r="O20" s="94">
        <f t="shared" si="0"/>
        <v>7560000</v>
      </c>
      <c r="P20" s="94">
        <v>7560000</v>
      </c>
      <c r="Q20" s="104"/>
      <c r="R20" s="41"/>
      <c r="S20" s="13" t="s">
        <v>256</v>
      </c>
      <c r="T20" s="105" t="s">
        <v>255</v>
      </c>
      <c r="U20" s="13" t="s">
        <v>256</v>
      </c>
      <c r="V20" s="13" t="s">
        <v>256</v>
      </c>
      <c r="W20" s="13" t="s">
        <v>256</v>
      </c>
      <c r="X20" s="13" t="s">
        <v>256</v>
      </c>
      <c r="Y20" s="13" t="s">
        <v>256</v>
      </c>
      <c r="Z20" s="13" t="s">
        <v>256</v>
      </c>
      <c r="AA20" s="13" t="s">
        <v>256</v>
      </c>
      <c r="AB20" s="37" t="s">
        <v>255</v>
      </c>
      <c r="AC20" s="37" t="s">
        <v>325</v>
      </c>
      <c r="AD20" s="113"/>
    </row>
    <row r="21" s="78" customFormat="1" ht="93.75" customHeight="1" spans="4:30">
      <c r="D21" s="37">
        <v>16</v>
      </c>
      <c r="E21" s="25" t="s">
        <v>776</v>
      </c>
      <c r="F21" s="37" t="s">
        <v>772</v>
      </c>
      <c r="G21" s="45" t="s">
        <v>358</v>
      </c>
      <c r="H21" s="82" t="s">
        <v>777</v>
      </c>
      <c r="I21" s="37" t="s">
        <v>244</v>
      </c>
      <c r="J21" s="13" t="s">
        <v>266</v>
      </c>
      <c r="K21" s="37" t="s">
        <v>778</v>
      </c>
      <c r="L21" s="13" t="s">
        <v>779</v>
      </c>
      <c r="M21" s="13" t="s">
        <v>370</v>
      </c>
      <c r="N21" s="13" t="s">
        <v>398</v>
      </c>
      <c r="O21" s="94">
        <f t="shared" si="0"/>
        <v>1400000</v>
      </c>
      <c r="P21" s="94">
        <v>1400000</v>
      </c>
      <c r="Q21" s="104"/>
      <c r="R21" s="41"/>
      <c r="S21" s="37" t="s">
        <v>254</v>
      </c>
      <c r="T21" s="13" t="s">
        <v>270</v>
      </c>
      <c r="U21" s="13" t="s">
        <v>271</v>
      </c>
      <c r="V21" s="37" t="s">
        <v>780</v>
      </c>
      <c r="W21" s="37"/>
      <c r="X21" s="37" t="s">
        <v>273</v>
      </c>
      <c r="Y21" s="37" t="s">
        <v>780</v>
      </c>
      <c r="Z21" s="13" t="s">
        <v>256</v>
      </c>
      <c r="AA21" s="13" t="s">
        <v>256</v>
      </c>
      <c r="AB21" s="37" t="s">
        <v>270</v>
      </c>
      <c r="AC21" s="37"/>
      <c r="AD21" s="113"/>
    </row>
    <row r="22" s="78" customFormat="1" ht="93.75" customHeight="1" spans="4:30">
      <c r="D22" s="37">
        <v>17</v>
      </c>
      <c r="E22" s="83"/>
      <c r="F22" s="37" t="s">
        <v>772</v>
      </c>
      <c r="G22" s="45" t="s">
        <v>358</v>
      </c>
      <c r="H22" s="82" t="s">
        <v>781</v>
      </c>
      <c r="I22" s="37" t="s">
        <v>244</v>
      </c>
      <c r="J22" s="13" t="s">
        <v>266</v>
      </c>
      <c r="K22" s="37" t="s">
        <v>782</v>
      </c>
      <c r="L22" s="13" t="s">
        <v>783</v>
      </c>
      <c r="M22" s="13" t="s">
        <v>370</v>
      </c>
      <c r="N22" s="13" t="s">
        <v>375</v>
      </c>
      <c r="O22" s="94">
        <f t="shared" si="0"/>
        <v>2000000</v>
      </c>
      <c r="P22" s="94">
        <v>2000000</v>
      </c>
      <c r="Q22" s="104"/>
      <c r="R22" s="41"/>
      <c r="S22" s="37" t="s">
        <v>254</v>
      </c>
      <c r="T22" s="13" t="s">
        <v>270</v>
      </c>
      <c r="U22" s="13" t="s">
        <v>271</v>
      </c>
      <c r="V22" s="37" t="s">
        <v>376</v>
      </c>
      <c r="W22" s="37"/>
      <c r="X22" s="37" t="s">
        <v>273</v>
      </c>
      <c r="Y22" s="37" t="s">
        <v>376</v>
      </c>
      <c r="Z22" s="13" t="s">
        <v>256</v>
      </c>
      <c r="AA22" s="13" t="s">
        <v>256</v>
      </c>
      <c r="AB22" s="37" t="s">
        <v>270</v>
      </c>
      <c r="AC22" s="37"/>
      <c r="AD22" s="113"/>
    </row>
    <row r="23" s="78" customFormat="1" ht="93.75" customHeight="1" spans="4:30">
      <c r="D23" s="37">
        <v>18</v>
      </c>
      <c r="E23" s="13" t="s">
        <v>628</v>
      </c>
      <c r="F23" s="13" t="s">
        <v>302</v>
      </c>
      <c r="G23" s="13" t="s">
        <v>303</v>
      </c>
      <c r="H23" s="82" t="s">
        <v>320</v>
      </c>
      <c r="I23" s="13" t="s">
        <v>244</v>
      </c>
      <c r="J23" s="13" t="s">
        <v>311</v>
      </c>
      <c r="K23" s="13" t="s">
        <v>321</v>
      </c>
      <c r="L23" s="13" t="s">
        <v>784</v>
      </c>
      <c r="M23" s="13" t="s">
        <v>323</v>
      </c>
      <c r="N23" s="13" t="s">
        <v>324</v>
      </c>
      <c r="O23" s="94">
        <f t="shared" si="0"/>
        <v>1834780</v>
      </c>
      <c r="P23" s="95">
        <v>1760000</v>
      </c>
      <c r="Q23" s="95">
        <v>74780</v>
      </c>
      <c r="R23" s="41"/>
      <c r="S23" s="13" t="s">
        <v>256</v>
      </c>
      <c r="T23" s="13" t="s">
        <v>256</v>
      </c>
      <c r="U23" s="13" t="s">
        <v>256</v>
      </c>
      <c r="V23" s="13" t="s">
        <v>256</v>
      </c>
      <c r="W23" s="13" t="s">
        <v>256</v>
      </c>
      <c r="X23" s="13" t="s">
        <v>256</v>
      </c>
      <c r="Y23" s="13" t="s">
        <v>256</v>
      </c>
      <c r="Z23" s="13" t="s">
        <v>256</v>
      </c>
      <c r="AA23" s="13" t="s">
        <v>256</v>
      </c>
      <c r="AB23" s="13" t="s">
        <v>255</v>
      </c>
      <c r="AC23" s="13" t="s">
        <v>785</v>
      </c>
      <c r="AD23" s="113"/>
    </row>
    <row r="24" s="78" customFormat="1" ht="93.75" customHeight="1" spans="4:30">
      <c r="D24" s="37">
        <v>19</v>
      </c>
      <c r="E24" s="13" t="s">
        <v>630</v>
      </c>
      <c r="F24" s="13" t="s">
        <v>302</v>
      </c>
      <c r="G24" s="13" t="s">
        <v>303</v>
      </c>
      <c r="H24" s="82" t="s">
        <v>313</v>
      </c>
      <c r="I24" s="13" t="s">
        <v>244</v>
      </c>
      <c r="J24" s="13" t="s">
        <v>261</v>
      </c>
      <c r="K24" s="82" t="s">
        <v>786</v>
      </c>
      <c r="L24" s="13" t="s">
        <v>787</v>
      </c>
      <c r="M24" s="13" t="s">
        <v>316</v>
      </c>
      <c r="N24" s="13" t="s">
        <v>317</v>
      </c>
      <c r="O24" s="94">
        <f t="shared" si="0"/>
        <v>859542.56</v>
      </c>
      <c r="P24" s="94">
        <v>859542.56</v>
      </c>
      <c r="Q24" s="104"/>
      <c r="R24" s="41"/>
      <c r="S24" s="13" t="s">
        <v>254</v>
      </c>
      <c r="T24" s="13" t="s">
        <v>270</v>
      </c>
      <c r="U24" s="13" t="s">
        <v>308</v>
      </c>
      <c r="V24" s="13" t="s">
        <v>318</v>
      </c>
      <c r="W24" s="13"/>
      <c r="X24" s="13" t="s">
        <v>273</v>
      </c>
      <c r="Y24" s="13" t="s">
        <v>318</v>
      </c>
      <c r="Z24" s="13" t="s">
        <v>256</v>
      </c>
      <c r="AA24" s="13" t="s">
        <v>256</v>
      </c>
      <c r="AB24" s="13" t="s">
        <v>270</v>
      </c>
      <c r="AC24" s="37" t="s">
        <v>788</v>
      </c>
      <c r="AD24" s="113"/>
    </row>
    <row r="25" s="78" customFormat="1" ht="50.25" customHeight="1" spans="4:30">
      <c r="D25" s="37">
        <v>20</v>
      </c>
      <c r="E25" s="25" t="s">
        <v>632</v>
      </c>
      <c r="F25" s="13" t="s">
        <v>302</v>
      </c>
      <c r="G25" s="37" t="s">
        <v>789</v>
      </c>
      <c r="H25" s="82" t="s">
        <v>790</v>
      </c>
      <c r="I25" s="37" t="s">
        <v>244</v>
      </c>
      <c r="J25" s="37" t="s">
        <v>311</v>
      </c>
      <c r="K25" s="89" t="s">
        <v>321</v>
      </c>
      <c r="L25" s="13" t="s">
        <v>791</v>
      </c>
      <c r="M25" s="13" t="s">
        <v>789</v>
      </c>
      <c r="N25" s="13" t="s">
        <v>792</v>
      </c>
      <c r="O25" s="94">
        <f t="shared" si="0"/>
        <v>486108.38</v>
      </c>
      <c r="P25" s="94">
        <v>486108.38</v>
      </c>
      <c r="Q25" s="104"/>
      <c r="R25" s="41"/>
      <c r="S25" s="37" t="s">
        <v>254</v>
      </c>
      <c r="T25" s="13" t="s">
        <v>270</v>
      </c>
      <c r="U25" s="13" t="s">
        <v>308</v>
      </c>
      <c r="V25" s="13" t="s">
        <v>793</v>
      </c>
      <c r="W25" s="37"/>
      <c r="X25" s="13" t="s">
        <v>273</v>
      </c>
      <c r="Y25" s="13" t="s">
        <v>793</v>
      </c>
      <c r="Z25" s="13" t="s">
        <v>256</v>
      </c>
      <c r="AA25" s="13" t="s">
        <v>256</v>
      </c>
      <c r="AB25" s="37" t="s">
        <v>258</v>
      </c>
      <c r="AC25" s="37"/>
      <c r="AD25" s="113"/>
    </row>
    <row r="26" s="78" customFormat="1" ht="50.25" customHeight="1" spans="4:30">
      <c r="D26" s="37">
        <v>21</v>
      </c>
      <c r="E26" s="84"/>
      <c r="F26" s="13" t="s">
        <v>302</v>
      </c>
      <c r="G26" s="37" t="s">
        <v>789</v>
      </c>
      <c r="H26" s="82" t="s">
        <v>794</v>
      </c>
      <c r="I26" s="37" t="s">
        <v>244</v>
      </c>
      <c r="J26" s="37" t="s">
        <v>250</v>
      </c>
      <c r="K26" s="89" t="s">
        <v>795</v>
      </c>
      <c r="L26" s="13" t="s">
        <v>796</v>
      </c>
      <c r="M26" s="13" t="s">
        <v>789</v>
      </c>
      <c r="N26" s="13" t="s">
        <v>792</v>
      </c>
      <c r="O26" s="94">
        <f t="shared" ref="O26:O28" si="1">P26+Q26+R26</f>
        <v>1626000</v>
      </c>
      <c r="P26" s="94">
        <f>1080000+546000</f>
        <v>1626000</v>
      </c>
      <c r="Q26" s="104"/>
      <c r="R26" s="41"/>
      <c r="S26" s="13" t="s">
        <v>254</v>
      </c>
      <c r="T26" s="13" t="s">
        <v>270</v>
      </c>
      <c r="U26" s="13" t="s">
        <v>308</v>
      </c>
      <c r="V26" s="13" t="s">
        <v>793</v>
      </c>
      <c r="W26" s="37"/>
      <c r="X26" s="13" t="s">
        <v>273</v>
      </c>
      <c r="Y26" s="13" t="s">
        <v>793</v>
      </c>
      <c r="Z26" s="13" t="s">
        <v>256</v>
      </c>
      <c r="AA26" s="13" t="s">
        <v>256</v>
      </c>
      <c r="AB26" s="37" t="s">
        <v>258</v>
      </c>
      <c r="AC26" s="37"/>
      <c r="AD26" s="113"/>
    </row>
    <row r="27" s="78" customFormat="1" ht="50.25" customHeight="1" spans="4:30">
      <c r="D27" s="37">
        <v>22</v>
      </c>
      <c r="E27" s="83"/>
      <c r="F27" s="13" t="s">
        <v>302</v>
      </c>
      <c r="G27" s="37" t="s">
        <v>789</v>
      </c>
      <c r="H27" s="82" t="s">
        <v>797</v>
      </c>
      <c r="I27" s="37" t="s">
        <v>244</v>
      </c>
      <c r="J27" s="37" t="s">
        <v>250</v>
      </c>
      <c r="K27" s="89" t="s">
        <v>798</v>
      </c>
      <c r="L27" s="13" t="s">
        <v>799</v>
      </c>
      <c r="M27" s="13" t="s">
        <v>789</v>
      </c>
      <c r="N27" s="13" t="s">
        <v>792</v>
      </c>
      <c r="O27" s="94">
        <f t="shared" si="1"/>
        <v>1007891.62</v>
      </c>
      <c r="P27" s="94">
        <f>3120000-P25-P26</f>
        <v>1007891.62</v>
      </c>
      <c r="Q27" s="104"/>
      <c r="R27" s="41"/>
      <c r="S27" s="13" t="s">
        <v>254</v>
      </c>
      <c r="T27" s="13" t="s">
        <v>270</v>
      </c>
      <c r="U27" s="13" t="s">
        <v>308</v>
      </c>
      <c r="V27" s="13" t="s">
        <v>793</v>
      </c>
      <c r="W27" s="37"/>
      <c r="X27" s="13" t="s">
        <v>273</v>
      </c>
      <c r="Y27" s="13" t="s">
        <v>793</v>
      </c>
      <c r="Z27" s="13" t="s">
        <v>256</v>
      </c>
      <c r="AA27" s="13" t="s">
        <v>256</v>
      </c>
      <c r="AB27" s="37" t="s">
        <v>258</v>
      </c>
      <c r="AC27" s="37"/>
      <c r="AD27" s="113"/>
    </row>
    <row r="28" s="78" customFormat="1" ht="50.25" customHeight="1" spans="4:30">
      <c r="D28" s="37">
        <v>23</v>
      </c>
      <c r="E28" s="25" t="s">
        <v>633</v>
      </c>
      <c r="F28" s="13" t="s">
        <v>302</v>
      </c>
      <c r="G28" s="37" t="s">
        <v>789</v>
      </c>
      <c r="H28" s="82" t="s">
        <v>800</v>
      </c>
      <c r="I28" s="37" t="s">
        <v>244</v>
      </c>
      <c r="J28" s="37" t="s">
        <v>283</v>
      </c>
      <c r="K28" s="89" t="s">
        <v>801</v>
      </c>
      <c r="L28" s="13" t="s">
        <v>802</v>
      </c>
      <c r="M28" s="13" t="s">
        <v>803</v>
      </c>
      <c r="N28" s="13" t="s">
        <v>438</v>
      </c>
      <c r="O28" s="94">
        <f t="shared" si="1"/>
        <v>494400</v>
      </c>
      <c r="P28" s="94">
        <v>494400</v>
      </c>
      <c r="Q28" s="104"/>
      <c r="R28" s="41"/>
      <c r="S28" s="37" t="s">
        <v>254</v>
      </c>
      <c r="T28" s="13" t="s">
        <v>270</v>
      </c>
      <c r="U28" s="13" t="s">
        <v>308</v>
      </c>
      <c r="V28" s="13" t="s">
        <v>309</v>
      </c>
      <c r="W28" s="37"/>
      <c r="X28" s="13" t="s">
        <v>273</v>
      </c>
      <c r="Y28" s="13" t="s">
        <v>793</v>
      </c>
      <c r="Z28" s="13" t="s">
        <v>256</v>
      </c>
      <c r="AA28" s="13" t="s">
        <v>256</v>
      </c>
      <c r="AB28" s="37" t="s">
        <v>270</v>
      </c>
      <c r="AC28" s="37"/>
      <c r="AD28" s="113"/>
    </row>
    <row r="29" s="78" customFormat="1" ht="50.25" customHeight="1" spans="4:30">
      <c r="D29" s="37">
        <v>24</v>
      </c>
      <c r="E29" s="84"/>
      <c r="F29" s="13" t="s">
        <v>302</v>
      </c>
      <c r="G29" s="37" t="s">
        <v>789</v>
      </c>
      <c r="H29" s="82" t="s">
        <v>804</v>
      </c>
      <c r="I29" s="37" t="s">
        <v>244</v>
      </c>
      <c r="J29" s="37" t="s">
        <v>250</v>
      </c>
      <c r="K29" s="89" t="s">
        <v>805</v>
      </c>
      <c r="L29" s="13" t="s">
        <v>806</v>
      </c>
      <c r="M29" s="13" t="s">
        <v>803</v>
      </c>
      <c r="N29" s="13" t="s">
        <v>438</v>
      </c>
      <c r="O29" s="94">
        <f t="shared" ref="O29:O46" si="2">P29+Q29+R29</f>
        <v>811200</v>
      </c>
      <c r="P29" s="94">
        <v>811200</v>
      </c>
      <c r="Q29" s="104"/>
      <c r="R29" s="41"/>
      <c r="S29" s="37" t="s">
        <v>254</v>
      </c>
      <c r="T29" s="13" t="s">
        <v>270</v>
      </c>
      <c r="U29" s="13" t="s">
        <v>308</v>
      </c>
      <c r="V29" s="13" t="s">
        <v>309</v>
      </c>
      <c r="W29" s="37"/>
      <c r="X29" s="13" t="s">
        <v>273</v>
      </c>
      <c r="Y29" s="13" t="s">
        <v>793</v>
      </c>
      <c r="Z29" s="13" t="s">
        <v>256</v>
      </c>
      <c r="AA29" s="13" t="s">
        <v>256</v>
      </c>
      <c r="AB29" s="37" t="s">
        <v>270</v>
      </c>
      <c r="AC29" s="37" t="s">
        <v>807</v>
      </c>
      <c r="AD29" s="113"/>
    </row>
    <row r="30" s="78" customFormat="1" ht="50.25" customHeight="1" spans="4:30">
      <c r="D30" s="37">
        <v>25</v>
      </c>
      <c r="E30" s="83"/>
      <c r="F30" s="13" t="s">
        <v>302</v>
      </c>
      <c r="G30" s="37" t="s">
        <v>789</v>
      </c>
      <c r="H30" s="82" t="s">
        <v>808</v>
      </c>
      <c r="I30" s="37" t="s">
        <v>244</v>
      </c>
      <c r="J30" s="37" t="s">
        <v>250</v>
      </c>
      <c r="K30" s="96" t="s">
        <v>809</v>
      </c>
      <c r="L30" s="13" t="s">
        <v>810</v>
      </c>
      <c r="M30" s="13" t="s">
        <v>803</v>
      </c>
      <c r="N30" s="13" t="s">
        <v>438</v>
      </c>
      <c r="O30" s="94">
        <f t="shared" si="2"/>
        <v>2155200</v>
      </c>
      <c r="P30" s="94">
        <v>194400</v>
      </c>
      <c r="Q30" s="104">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13"/>
    </row>
    <row r="31" s="78" customFormat="1" ht="58.5" customHeight="1" spans="4:30">
      <c r="D31" s="37">
        <v>26</v>
      </c>
      <c r="E31" s="13" t="s">
        <v>634</v>
      </c>
      <c r="F31" s="13" t="s">
        <v>302</v>
      </c>
      <c r="G31" s="13" t="s">
        <v>789</v>
      </c>
      <c r="H31" s="82" t="s">
        <v>811</v>
      </c>
      <c r="I31" s="37" t="s">
        <v>244</v>
      </c>
      <c r="J31" s="37" t="s">
        <v>283</v>
      </c>
      <c r="K31" s="89" t="s">
        <v>812</v>
      </c>
      <c r="L31" s="13" t="s">
        <v>813</v>
      </c>
      <c r="M31" s="13" t="s">
        <v>789</v>
      </c>
      <c r="N31" s="13" t="s">
        <v>438</v>
      </c>
      <c r="O31" s="94">
        <f t="shared" si="2"/>
        <v>3000000</v>
      </c>
      <c r="P31" s="94">
        <v>3000000</v>
      </c>
      <c r="Q31" s="104"/>
      <c r="R31" s="41"/>
      <c r="S31" s="37" t="s">
        <v>254</v>
      </c>
      <c r="T31" s="13" t="s">
        <v>270</v>
      </c>
      <c r="U31" s="13" t="s">
        <v>281</v>
      </c>
      <c r="V31" s="13" t="s">
        <v>814</v>
      </c>
      <c r="W31" s="37"/>
      <c r="X31" s="13" t="s">
        <v>257</v>
      </c>
      <c r="Y31" s="13" t="s">
        <v>814</v>
      </c>
      <c r="Z31" s="13" t="s">
        <v>256</v>
      </c>
      <c r="AA31" s="13" t="s">
        <v>256</v>
      </c>
      <c r="AB31" s="37" t="s">
        <v>258</v>
      </c>
      <c r="AC31" s="37"/>
      <c r="AD31" s="113"/>
    </row>
    <row r="32" s="78" customFormat="1" ht="58.5" customHeight="1" spans="4:30">
      <c r="D32" s="37">
        <v>27</v>
      </c>
      <c r="E32" s="25" t="s">
        <v>635</v>
      </c>
      <c r="F32" s="25" t="s">
        <v>302</v>
      </c>
      <c r="G32" s="85" t="s">
        <v>789</v>
      </c>
      <c r="H32" s="82" t="s">
        <v>815</v>
      </c>
      <c r="I32" s="37" t="s">
        <v>244</v>
      </c>
      <c r="J32" s="13" t="s">
        <v>266</v>
      </c>
      <c r="K32" s="89" t="s">
        <v>816</v>
      </c>
      <c r="L32" s="13" t="s">
        <v>817</v>
      </c>
      <c r="M32" s="37" t="s">
        <v>789</v>
      </c>
      <c r="N32" s="13" t="s">
        <v>428</v>
      </c>
      <c r="O32" s="94">
        <f t="shared" si="2"/>
        <v>10000000</v>
      </c>
      <c r="P32" s="94">
        <v>10000000</v>
      </c>
      <c r="Q32" s="104"/>
      <c r="R32" s="41"/>
      <c r="S32" s="37" t="s">
        <v>254</v>
      </c>
      <c r="T32" s="13" t="s">
        <v>270</v>
      </c>
      <c r="U32" s="13" t="s">
        <v>271</v>
      </c>
      <c r="V32" s="37" t="s">
        <v>818</v>
      </c>
      <c r="W32" s="37"/>
      <c r="X32" s="13" t="s">
        <v>273</v>
      </c>
      <c r="Y32" s="37" t="s">
        <v>818</v>
      </c>
      <c r="Z32" s="13" t="s">
        <v>256</v>
      </c>
      <c r="AA32" s="13" t="s">
        <v>256</v>
      </c>
      <c r="AB32" s="37" t="s">
        <v>258</v>
      </c>
      <c r="AC32" s="37"/>
      <c r="AD32" s="113"/>
    </row>
    <row r="33" s="78" customFormat="1" ht="58.5" customHeight="1" spans="4:30">
      <c r="D33" s="37">
        <v>28</v>
      </c>
      <c r="E33" s="83"/>
      <c r="F33" s="83"/>
      <c r="G33" s="86"/>
      <c r="H33" s="82" t="s">
        <v>819</v>
      </c>
      <c r="I33" s="37" t="s">
        <v>244</v>
      </c>
      <c r="J33" s="13" t="s">
        <v>266</v>
      </c>
      <c r="K33" s="89" t="s">
        <v>820</v>
      </c>
      <c r="L33" s="13" t="s">
        <v>821</v>
      </c>
      <c r="M33" s="37" t="s">
        <v>789</v>
      </c>
      <c r="N33" s="13" t="s">
        <v>428</v>
      </c>
      <c r="O33" s="94">
        <f t="shared" si="2"/>
        <v>5000000</v>
      </c>
      <c r="P33" s="94">
        <v>5000000</v>
      </c>
      <c r="Q33" s="104"/>
      <c r="R33" s="41"/>
      <c r="S33" s="37" t="s">
        <v>254</v>
      </c>
      <c r="T33" s="13" t="s">
        <v>270</v>
      </c>
      <c r="U33" s="13" t="s">
        <v>271</v>
      </c>
      <c r="V33" s="37" t="s">
        <v>822</v>
      </c>
      <c r="W33" s="37"/>
      <c r="X33" s="13" t="s">
        <v>273</v>
      </c>
      <c r="Y33" s="37" t="s">
        <v>822</v>
      </c>
      <c r="Z33" s="13" t="s">
        <v>256</v>
      </c>
      <c r="AA33" s="13" t="s">
        <v>256</v>
      </c>
      <c r="AB33" s="37" t="s">
        <v>270</v>
      </c>
      <c r="AC33" s="37"/>
      <c r="AD33" s="113"/>
    </row>
    <row r="34" s="78" customFormat="1" ht="63" customHeight="1" spans="4:30">
      <c r="D34" s="37">
        <v>29</v>
      </c>
      <c r="E34" s="13" t="s">
        <v>636</v>
      </c>
      <c r="F34" s="37" t="s">
        <v>302</v>
      </c>
      <c r="G34" s="37" t="s">
        <v>789</v>
      </c>
      <c r="H34" s="87" t="s">
        <v>823</v>
      </c>
      <c r="I34" s="37" t="s">
        <v>244</v>
      </c>
      <c r="J34" s="13" t="s">
        <v>266</v>
      </c>
      <c r="K34" s="89" t="s">
        <v>824</v>
      </c>
      <c r="L34" s="13" t="s">
        <v>825</v>
      </c>
      <c r="M34" s="37" t="s">
        <v>789</v>
      </c>
      <c r="N34" s="13" t="s">
        <v>826</v>
      </c>
      <c r="O34" s="94">
        <f t="shared" si="2"/>
        <v>2950000</v>
      </c>
      <c r="P34" s="94">
        <v>2950000</v>
      </c>
      <c r="Q34" s="104"/>
      <c r="R34" s="41"/>
      <c r="S34" s="37" t="s">
        <v>254</v>
      </c>
      <c r="T34" s="13" t="s">
        <v>270</v>
      </c>
      <c r="U34" s="13" t="s">
        <v>271</v>
      </c>
      <c r="V34" s="37" t="s">
        <v>827</v>
      </c>
      <c r="W34" s="37"/>
      <c r="X34" s="13" t="s">
        <v>273</v>
      </c>
      <c r="Y34" s="37" t="s">
        <v>827</v>
      </c>
      <c r="Z34" s="13" t="s">
        <v>256</v>
      </c>
      <c r="AA34" s="13" t="s">
        <v>256</v>
      </c>
      <c r="AB34" s="37" t="s">
        <v>258</v>
      </c>
      <c r="AC34" s="37"/>
      <c r="AD34" s="113"/>
    </row>
    <row r="35" s="78" customFormat="1" ht="63" customHeight="1" spans="4:30">
      <c r="D35" s="37">
        <v>30</v>
      </c>
      <c r="E35" s="13" t="s">
        <v>638</v>
      </c>
      <c r="F35" s="37" t="s">
        <v>302</v>
      </c>
      <c r="G35" s="37" t="s">
        <v>789</v>
      </c>
      <c r="H35" s="87" t="s">
        <v>828</v>
      </c>
      <c r="I35" s="37" t="s">
        <v>244</v>
      </c>
      <c r="J35" s="13" t="s">
        <v>266</v>
      </c>
      <c r="K35" s="89" t="s">
        <v>829</v>
      </c>
      <c r="L35" s="13" t="s">
        <v>830</v>
      </c>
      <c r="M35" s="37" t="s">
        <v>789</v>
      </c>
      <c r="N35" s="13" t="s">
        <v>317</v>
      </c>
      <c r="O35" s="94">
        <f t="shared" si="2"/>
        <v>2730000</v>
      </c>
      <c r="P35" s="94">
        <v>2730000</v>
      </c>
      <c r="Q35" s="104"/>
      <c r="R35" s="41"/>
      <c r="S35" s="37" t="s">
        <v>254</v>
      </c>
      <c r="T35" s="13" t="s">
        <v>270</v>
      </c>
      <c r="U35" s="13" t="s">
        <v>271</v>
      </c>
      <c r="V35" s="37" t="s">
        <v>831</v>
      </c>
      <c r="W35" s="37"/>
      <c r="X35" s="13" t="s">
        <v>273</v>
      </c>
      <c r="Y35" s="37" t="s">
        <v>831</v>
      </c>
      <c r="Z35" s="13" t="s">
        <v>256</v>
      </c>
      <c r="AA35" s="13" t="s">
        <v>256</v>
      </c>
      <c r="AB35" s="37" t="s">
        <v>258</v>
      </c>
      <c r="AC35" s="37"/>
      <c r="AD35" s="113"/>
    </row>
    <row r="36" s="78" customFormat="1" ht="61.5" customHeight="1" spans="4:30">
      <c r="D36" s="37">
        <v>31</v>
      </c>
      <c r="E36" s="13" t="s">
        <v>832</v>
      </c>
      <c r="F36" s="37" t="s">
        <v>247</v>
      </c>
      <c r="G36" s="37" t="s">
        <v>405</v>
      </c>
      <c r="H36" s="88" t="s">
        <v>833</v>
      </c>
      <c r="I36" s="37" t="s">
        <v>243</v>
      </c>
      <c r="J36" s="37" t="s">
        <v>260</v>
      </c>
      <c r="K36" s="37" t="s">
        <v>834</v>
      </c>
      <c r="L36" s="13" t="s">
        <v>835</v>
      </c>
      <c r="M36" s="37" t="s">
        <v>405</v>
      </c>
      <c r="N36" s="13" t="s">
        <v>836</v>
      </c>
      <c r="O36" s="94">
        <f t="shared" si="2"/>
        <v>399471.81</v>
      </c>
      <c r="P36" s="94">
        <v>366847.04</v>
      </c>
      <c r="Q36" s="104">
        <v>32624.77</v>
      </c>
      <c r="R36" s="41"/>
      <c r="S36" s="37" t="s">
        <v>254</v>
      </c>
      <c r="T36" s="95" t="s">
        <v>256</v>
      </c>
      <c r="U36" s="95" t="s">
        <v>256</v>
      </c>
      <c r="V36" s="95" t="s">
        <v>256</v>
      </c>
      <c r="W36" s="95" t="s">
        <v>256</v>
      </c>
      <c r="X36" s="13" t="s">
        <v>273</v>
      </c>
      <c r="Y36" s="37" t="s">
        <v>405</v>
      </c>
      <c r="Z36" s="95" t="s">
        <v>256</v>
      </c>
      <c r="AA36" s="95" t="s">
        <v>256</v>
      </c>
      <c r="AB36" s="37" t="s">
        <v>258</v>
      </c>
      <c r="AC36" s="37"/>
      <c r="AD36" s="113"/>
    </row>
    <row r="37" s="78" customFormat="1" ht="120" customHeight="1" spans="4:30">
      <c r="D37" s="37">
        <v>32</v>
      </c>
      <c r="E37" s="37" t="s">
        <v>837</v>
      </c>
      <c r="F37" s="37" t="s">
        <v>247</v>
      </c>
      <c r="G37" s="37" t="s">
        <v>838</v>
      </c>
      <c r="H37" s="89" t="s">
        <v>839</v>
      </c>
      <c r="I37" s="37" t="s">
        <v>243</v>
      </c>
      <c r="J37" s="37" t="s">
        <v>282</v>
      </c>
      <c r="K37" s="89" t="s">
        <v>840</v>
      </c>
      <c r="L37" s="13" t="s">
        <v>841</v>
      </c>
      <c r="M37" s="37" t="s">
        <v>838</v>
      </c>
      <c r="N37" s="37" t="s">
        <v>842</v>
      </c>
      <c r="O37" s="94">
        <f t="shared" si="2"/>
        <v>398888.79</v>
      </c>
      <c r="P37" s="97">
        <v>398888.79</v>
      </c>
      <c r="Q37" s="104"/>
      <c r="R37" s="41"/>
      <c r="S37" s="37" t="s">
        <v>254</v>
      </c>
      <c r="T37" s="95" t="s">
        <v>256</v>
      </c>
      <c r="U37" s="95" t="s">
        <v>256</v>
      </c>
      <c r="V37" s="95" t="s">
        <v>256</v>
      </c>
      <c r="W37" s="95" t="s">
        <v>256</v>
      </c>
      <c r="X37" s="13" t="s">
        <v>257</v>
      </c>
      <c r="Y37" s="37" t="s">
        <v>838</v>
      </c>
      <c r="Z37" s="95" t="s">
        <v>256</v>
      </c>
      <c r="AA37" s="95" t="s">
        <v>256</v>
      </c>
      <c r="AB37" s="37" t="s">
        <v>258</v>
      </c>
      <c r="AC37" s="37"/>
      <c r="AD37" s="113"/>
    </row>
    <row r="38" s="78" customFormat="1" ht="84" customHeight="1" spans="4:30">
      <c r="D38" s="37">
        <v>33</v>
      </c>
      <c r="E38" s="37" t="s">
        <v>843</v>
      </c>
      <c r="F38" s="37" t="s">
        <v>335</v>
      </c>
      <c r="G38" s="37" t="s">
        <v>844</v>
      </c>
      <c r="H38" s="89" t="s">
        <v>845</v>
      </c>
      <c r="I38" s="37" t="s">
        <v>243</v>
      </c>
      <c r="J38" s="37" t="s">
        <v>282</v>
      </c>
      <c r="K38" s="37" t="s">
        <v>846</v>
      </c>
      <c r="L38" s="13" t="s">
        <v>847</v>
      </c>
      <c r="M38" s="37" t="s">
        <v>848</v>
      </c>
      <c r="N38" s="37" t="s">
        <v>849</v>
      </c>
      <c r="O38" s="94">
        <f t="shared" si="2"/>
        <v>1923310.64</v>
      </c>
      <c r="P38" s="97">
        <v>1923310.64</v>
      </c>
      <c r="Q38" s="104"/>
      <c r="R38" s="41"/>
      <c r="S38" s="37" t="s">
        <v>254</v>
      </c>
      <c r="T38" s="95" t="s">
        <v>256</v>
      </c>
      <c r="U38" s="95" t="s">
        <v>256</v>
      </c>
      <c r="V38" s="95" t="s">
        <v>256</v>
      </c>
      <c r="W38" s="95" t="s">
        <v>256</v>
      </c>
      <c r="X38" s="13" t="s">
        <v>257</v>
      </c>
      <c r="Y38" s="37" t="s">
        <v>848</v>
      </c>
      <c r="Z38" s="95" t="s">
        <v>256</v>
      </c>
      <c r="AA38" s="95" t="s">
        <v>256</v>
      </c>
      <c r="AB38" s="37" t="s">
        <v>270</v>
      </c>
      <c r="AC38" s="37"/>
      <c r="AD38" s="113"/>
    </row>
    <row r="39" s="78" customFormat="1" ht="63.75" customHeight="1" spans="4:30">
      <c r="D39" s="37">
        <v>34</v>
      </c>
      <c r="E39" s="90" t="s">
        <v>850</v>
      </c>
      <c r="F39" s="37" t="s">
        <v>335</v>
      </c>
      <c r="G39" s="90" t="s">
        <v>464</v>
      </c>
      <c r="H39" s="90" t="s">
        <v>851</v>
      </c>
      <c r="I39" s="37" t="s">
        <v>243</v>
      </c>
      <c r="J39" s="13" t="s">
        <v>424</v>
      </c>
      <c r="K39" s="37" t="s">
        <v>852</v>
      </c>
      <c r="L39" s="13" t="s">
        <v>853</v>
      </c>
      <c r="M39" s="37" t="s">
        <v>854</v>
      </c>
      <c r="N39" s="37" t="s">
        <v>855</v>
      </c>
      <c r="O39" s="94">
        <f t="shared" si="2"/>
        <v>2483775.47</v>
      </c>
      <c r="P39" s="97">
        <v>2483775.47</v>
      </c>
      <c r="Q39" s="104"/>
      <c r="R39" s="41"/>
      <c r="S39" s="95" t="s">
        <v>256</v>
      </c>
      <c r="T39" s="95" t="s">
        <v>256</v>
      </c>
      <c r="U39" s="95" t="s">
        <v>256</v>
      </c>
      <c r="V39" s="95" t="s">
        <v>256</v>
      </c>
      <c r="W39" s="95" t="s">
        <v>256</v>
      </c>
      <c r="X39" s="121" t="s">
        <v>257</v>
      </c>
      <c r="Y39" s="122" t="s">
        <v>464</v>
      </c>
      <c r="Z39" s="95" t="s">
        <v>256</v>
      </c>
      <c r="AA39" s="95" t="s">
        <v>256</v>
      </c>
      <c r="AB39" s="37" t="s">
        <v>255</v>
      </c>
      <c r="AC39" s="37" t="s">
        <v>697</v>
      </c>
      <c r="AD39" s="113"/>
    </row>
    <row r="40" s="78" customFormat="1" ht="142.5" customHeight="1" spans="4:30">
      <c r="D40" s="37">
        <v>35</v>
      </c>
      <c r="E40" s="37" t="s">
        <v>856</v>
      </c>
      <c r="F40" s="37" t="s">
        <v>335</v>
      </c>
      <c r="G40" s="37" t="s">
        <v>457</v>
      </c>
      <c r="H40" s="89" t="s">
        <v>857</v>
      </c>
      <c r="I40" s="37" t="s">
        <v>243</v>
      </c>
      <c r="J40" s="37" t="s">
        <v>282</v>
      </c>
      <c r="K40" s="37" t="s">
        <v>858</v>
      </c>
      <c r="L40" s="13" t="s">
        <v>859</v>
      </c>
      <c r="M40" s="37" t="s">
        <v>457</v>
      </c>
      <c r="N40" s="37" t="s">
        <v>860</v>
      </c>
      <c r="O40" s="94">
        <f t="shared" si="2"/>
        <v>672453.8</v>
      </c>
      <c r="P40" s="97">
        <v>672453.8</v>
      </c>
      <c r="Q40" s="104"/>
      <c r="R40" s="41"/>
      <c r="S40" s="37" t="s">
        <v>254</v>
      </c>
      <c r="T40" s="95" t="s">
        <v>256</v>
      </c>
      <c r="U40" s="95" t="s">
        <v>256</v>
      </c>
      <c r="V40" s="95" t="s">
        <v>256</v>
      </c>
      <c r="W40" s="95" t="s">
        <v>256</v>
      </c>
      <c r="X40" s="13" t="s">
        <v>257</v>
      </c>
      <c r="Y40" s="37" t="s">
        <v>457</v>
      </c>
      <c r="Z40" s="95" t="s">
        <v>256</v>
      </c>
      <c r="AA40" s="95" t="s">
        <v>256</v>
      </c>
      <c r="AB40" s="37" t="s">
        <v>258</v>
      </c>
      <c r="AC40" s="37"/>
      <c r="AD40" s="113"/>
    </row>
    <row r="41" s="78" customFormat="1" ht="126" customHeight="1" spans="4:30">
      <c r="D41" s="37">
        <v>36</v>
      </c>
      <c r="E41" s="37" t="s">
        <v>861</v>
      </c>
      <c r="F41" s="37" t="s">
        <v>335</v>
      </c>
      <c r="G41" s="37" t="s">
        <v>457</v>
      </c>
      <c r="H41" s="89" t="s">
        <v>862</v>
      </c>
      <c r="I41" s="37" t="s">
        <v>243</v>
      </c>
      <c r="J41" s="37" t="s">
        <v>282</v>
      </c>
      <c r="K41" s="37" t="s">
        <v>863</v>
      </c>
      <c r="L41" s="13" t="s">
        <v>864</v>
      </c>
      <c r="M41" s="37" t="s">
        <v>351</v>
      </c>
      <c r="N41" s="37" t="s">
        <v>351</v>
      </c>
      <c r="O41" s="94">
        <f t="shared" si="2"/>
        <v>809954.78</v>
      </c>
      <c r="P41" s="97">
        <v>809954.78</v>
      </c>
      <c r="Q41" s="104"/>
      <c r="R41" s="41"/>
      <c r="S41" s="37" t="s">
        <v>254</v>
      </c>
      <c r="T41" s="95" t="s">
        <v>256</v>
      </c>
      <c r="U41" s="95" t="s">
        <v>256</v>
      </c>
      <c r="V41" s="95" t="s">
        <v>256</v>
      </c>
      <c r="W41" s="95" t="s">
        <v>256</v>
      </c>
      <c r="X41" s="13" t="s">
        <v>257</v>
      </c>
      <c r="Y41" s="123" t="s">
        <v>457</v>
      </c>
      <c r="Z41" s="95" t="s">
        <v>256</v>
      </c>
      <c r="AA41" s="95" t="s">
        <v>256</v>
      </c>
      <c r="AB41" s="37" t="s">
        <v>270</v>
      </c>
      <c r="AC41" s="37"/>
      <c r="AD41" s="113"/>
    </row>
    <row r="42" s="78" customFormat="1" ht="77.25" customHeight="1" spans="4:30">
      <c r="D42" s="37">
        <v>37</v>
      </c>
      <c r="E42" s="37" t="s">
        <v>865</v>
      </c>
      <c r="F42" s="37" t="s">
        <v>335</v>
      </c>
      <c r="G42" s="37" t="s">
        <v>457</v>
      </c>
      <c r="H42" s="89" t="s">
        <v>866</v>
      </c>
      <c r="I42" s="37" t="s">
        <v>243</v>
      </c>
      <c r="J42" s="37" t="s">
        <v>282</v>
      </c>
      <c r="K42" s="37" t="s">
        <v>867</v>
      </c>
      <c r="L42" s="13" t="s">
        <v>868</v>
      </c>
      <c r="M42" s="37" t="s">
        <v>869</v>
      </c>
      <c r="N42" s="37" t="s">
        <v>870</v>
      </c>
      <c r="O42" s="94">
        <f t="shared" si="2"/>
        <v>2909178.24</v>
      </c>
      <c r="P42" s="97">
        <v>2909178.24</v>
      </c>
      <c r="Q42" s="104"/>
      <c r="R42" s="41"/>
      <c r="S42" s="37" t="s">
        <v>254</v>
      </c>
      <c r="T42" s="95" t="s">
        <v>256</v>
      </c>
      <c r="U42" s="95" t="s">
        <v>256</v>
      </c>
      <c r="V42" s="95" t="s">
        <v>256</v>
      </c>
      <c r="W42" s="95" t="s">
        <v>256</v>
      </c>
      <c r="X42" s="13" t="s">
        <v>257</v>
      </c>
      <c r="Y42" s="123" t="s">
        <v>457</v>
      </c>
      <c r="Z42" s="95" t="s">
        <v>256</v>
      </c>
      <c r="AA42" s="95" t="s">
        <v>256</v>
      </c>
      <c r="AB42" s="37" t="s">
        <v>270</v>
      </c>
      <c r="AC42" s="37"/>
      <c r="AD42" s="113"/>
    </row>
    <row r="43" s="78" customFormat="1" ht="77.25" customHeight="1" spans="4:30">
      <c r="D43" s="37">
        <v>38</v>
      </c>
      <c r="E43" s="37" t="s">
        <v>871</v>
      </c>
      <c r="F43" s="37" t="s">
        <v>335</v>
      </c>
      <c r="G43" s="37" t="s">
        <v>457</v>
      </c>
      <c r="H43" s="89" t="s">
        <v>872</v>
      </c>
      <c r="I43" s="37" t="s">
        <v>243</v>
      </c>
      <c r="J43" s="37" t="s">
        <v>260</v>
      </c>
      <c r="K43" s="37" t="s">
        <v>873</v>
      </c>
      <c r="L43" s="13" t="s">
        <v>874</v>
      </c>
      <c r="M43" s="37" t="s">
        <v>496</v>
      </c>
      <c r="N43" s="37" t="s">
        <v>497</v>
      </c>
      <c r="O43" s="94">
        <f t="shared" si="2"/>
        <v>284397.54</v>
      </c>
      <c r="P43" s="97">
        <v>284397.54</v>
      </c>
      <c r="Q43" s="104"/>
      <c r="R43" s="41"/>
      <c r="S43" s="37" t="s">
        <v>254</v>
      </c>
      <c r="T43" s="95" t="s">
        <v>256</v>
      </c>
      <c r="U43" s="95" t="s">
        <v>256</v>
      </c>
      <c r="V43" s="95" t="s">
        <v>256</v>
      </c>
      <c r="W43" s="95" t="s">
        <v>256</v>
      </c>
      <c r="X43" s="13" t="s">
        <v>257</v>
      </c>
      <c r="Y43" s="123" t="s">
        <v>457</v>
      </c>
      <c r="Z43" s="95" t="s">
        <v>256</v>
      </c>
      <c r="AA43" s="95" t="s">
        <v>256</v>
      </c>
      <c r="AB43" s="37" t="s">
        <v>270</v>
      </c>
      <c r="AC43" s="37"/>
      <c r="AD43" s="113"/>
    </row>
    <row r="44" s="79" customFormat="1" ht="96.75" customHeight="1" spans="4:30">
      <c r="D44" s="37">
        <v>39</v>
      </c>
      <c r="E44" s="89" t="s">
        <v>875</v>
      </c>
      <c r="F44" s="37" t="s">
        <v>335</v>
      </c>
      <c r="G44" s="89" t="s">
        <v>457</v>
      </c>
      <c r="H44" s="89" t="s">
        <v>876</v>
      </c>
      <c r="I44" s="89" t="s">
        <v>243</v>
      </c>
      <c r="J44" s="89" t="s">
        <v>282</v>
      </c>
      <c r="K44" s="89" t="s">
        <v>877</v>
      </c>
      <c r="L44" s="13" t="s">
        <v>878</v>
      </c>
      <c r="M44" s="89" t="s">
        <v>457</v>
      </c>
      <c r="N44" s="89" t="s">
        <v>879</v>
      </c>
      <c r="O44" s="94">
        <f t="shared" si="2"/>
        <v>998898.67</v>
      </c>
      <c r="P44" s="98">
        <v>998898.67</v>
      </c>
      <c r="Q44" s="106"/>
      <c r="R44" s="107"/>
      <c r="S44" s="89" t="s">
        <v>254</v>
      </c>
      <c r="T44" s="95" t="s">
        <v>256</v>
      </c>
      <c r="U44" s="95" t="s">
        <v>256</v>
      </c>
      <c r="V44" s="95" t="s">
        <v>256</v>
      </c>
      <c r="W44" s="95" t="s">
        <v>256</v>
      </c>
      <c r="X44" s="13" t="s">
        <v>257</v>
      </c>
      <c r="Y44" s="89" t="s">
        <v>457</v>
      </c>
      <c r="Z44" s="95" t="s">
        <v>256</v>
      </c>
      <c r="AA44" s="95" t="s">
        <v>256</v>
      </c>
      <c r="AB44" s="37" t="s">
        <v>258</v>
      </c>
      <c r="AC44" s="89"/>
      <c r="AD44" s="117"/>
    </row>
    <row r="45" s="78" customFormat="1" ht="57" customHeight="1" spans="4:30">
      <c r="D45" s="37">
        <v>40</v>
      </c>
      <c r="E45" s="85" t="s">
        <v>880</v>
      </c>
      <c r="F45" s="37" t="s">
        <v>335</v>
      </c>
      <c r="G45" s="85" t="s">
        <v>452</v>
      </c>
      <c r="H45" s="82" t="s">
        <v>466</v>
      </c>
      <c r="I45" s="37" t="s">
        <v>243</v>
      </c>
      <c r="J45" s="37" t="s">
        <v>260</v>
      </c>
      <c r="K45" s="82" t="s">
        <v>467</v>
      </c>
      <c r="L45" s="13" t="s">
        <v>881</v>
      </c>
      <c r="M45" s="37" t="s">
        <v>452</v>
      </c>
      <c r="N45" s="37" t="s">
        <v>470</v>
      </c>
      <c r="O45" s="99">
        <f t="shared" si="2"/>
        <v>226097.93</v>
      </c>
      <c r="P45" s="99">
        <v>226097.93</v>
      </c>
      <c r="Q45" s="108"/>
      <c r="R45" s="85"/>
      <c r="S45" s="37" t="s">
        <v>254</v>
      </c>
      <c r="T45" s="95" t="s">
        <v>256</v>
      </c>
      <c r="U45" s="95" t="s">
        <v>256</v>
      </c>
      <c r="V45" s="95" t="s">
        <v>256</v>
      </c>
      <c r="W45" s="95" t="s">
        <v>256</v>
      </c>
      <c r="X45" s="13" t="s">
        <v>257</v>
      </c>
      <c r="Y45" s="122" t="s">
        <v>464</v>
      </c>
      <c r="Z45" s="95" t="s">
        <v>256</v>
      </c>
      <c r="AA45" s="95" t="s">
        <v>256</v>
      </c>
      <c r="AB45" s="37" t="s">
        <v>258</v>
      </c>
      <c r="AC45" s="37"/>
      <c r="AD45" s="113"/>
    </row>
    <row r="46" s="78" customFormat="1" ht="127.5" customHeight="1" spans="4:30">
      <c r="D46" s="37">
        <v>41</v>
      </c>
      <c r="E46" s="85" t="s">
        <v>882</v>
      </c>
      <c r="F46" s="37" t="s">
        <v>335</v>
      </c>
      <c r="G46" s="85" t="s">
        <v>452</v>
      </c>
      <c r="H46" s="82" t="s">
        <v>472</v>
      </c>
      <c r="I46" s="37" t="s">
        <v>243</v>
      </c>
      <c r="J46" s="37" t="s">
        <v>260</v>
      </c>
      <c r="K46" s="82" t="s">
        <v>473</v>
      </c>
      <c r="L46" s="13" t="s">
        <v>883</v>
      </c>
      <c r="M46" s="37" t="s">
        <v>452</v>
      </c>
      <c r="N46" s="37" t="s">
        <v>476</v>
      </c>
      <c r="O46" s="99">
        <f t="shared" si="2"/>
        <v>266832.93</v>
      </c>
      <c r="P46" s="99">
        <v>266832.93</v>
      </c>
      <c r="Q46" s="108"/>
      <c r="R46" s="85"/>
      <c r="S46" s="37" t="s">
        <v>254</v>
      </c>
      <c r="T46" s="95" t="s">
        <v>256</v>
      </c>
      <c r="U46" s="95" t="s">
        <v>256</v>
      </c>
      <c r="V46" s="95" t="s">
        <v>256</v>
      </c>
      <c r="W46" s="95" t="s">
        <v>256</v>
      </c>
      <c r="X46" s="13" t="s">
        <v>257</v>
      </c>
      <c r="Y46" s="122" t="s">
        <v>464</v>
      </c>
      <c r="Z46" s="95" t="s">
        <v>256</v>
      </c>
      <c r="AA46" s="95" t="s">
        <v>256</v>
      </c>
      <c r="AB46" s="37" t="s">
        <v>258</v>
      </c>
      <c r="AC46" s="37"/>
      <c r="AD46" s="113"/>
    </row>
    <row r="47" s="78" customFormat="1" ht="83.25" customHeight="1" spans="4:30">
      <c r="D47" s="37">
        <v>42</v>
      </c>
      <c r="E47" s="85" t="s">
        <v>518</v>
      </c>
      <c r="F47" s="13" t="s">
        <v>519</v>
      </c>
      <c r="G47" s="13" t="s">
        <v>366</v>
      </c>
      <c r="H47" s="44" t="s">
        <v>520</v>
      </c>
      <c r="I47" s="13" t="s">
        <v>243</v>
      </c>
      <c r="J47" s="13" t="s">
        <v>260</v>
      </c>
      <c r="K47" s="87" t="s">
        <v>521</v>
      </c>
      <c r="L47" s="13" t="s">
        <v>884</v>
      </c>
      <c r="M47" s="43" t="s">
        <v>523</v>
      </c>
      <c r="N47" s="43" t="s">
        <v>524</v>
      </c>
      <c r="O47" s="100">
        <f t="shared" ref="O47:O60" si="3">P47+Q47</f>
        <v>35147.33</v>
      </c>
      <c r="P47" s="95">
        <v>35147.33</v>
      </c>
      <c r="Q47" s="109"/>
      <c r="R47" s="110"/>
      <c r="S47" s="13" t="s">
        <v>254</v>
      </c>
      <c r="T47" s="13" t="s">
        <v>256</v>
      </c>
      <c r="U47" s="13" t="s">
        <v>256</v>
      </c>
      <c r="V47" s="13" t="s">
        <v>256</v>
      </c>
      <c r="W47" s="13" t="s">
        <v>256</v>
      </c>
      <c r="X47" s="13" t="s">
        <v>257</v>
      </c>
      <c r="Y47" s="43" t="s">
        <v>523</v>
      </c>
      <c r="Z47" s="13" t="s">
        <v>256</v>
      </c>
      <c r="AA47" s="13" t="s">
        <v>256</v>
      </c>
      <c r="AB47" s="13" t="s">
        <v>270</v>
      </c>
      <c r="AC47" s="37"/>
      <c r="AD47" s="113"/>
    </row>
    <row r="48" s="78" customFormat="1" ht="83.25" customHeight="1" spans="4:30">
      <c r="D48" s="37">
        <v>43</v>
      </c>
      <c r="E48" s="91"/>
      <c r="F48" s="13" t="s">
        <v>519</v>
      </c>
      <c r="G48" s="13" t="s">
        <v>366</v>
      </c>
      <c r="H48" s="44" t="s">
        <v>525</v>
      </c>
      <c r="I48" s="13" t="s">
        <v>243</v>
      </c>
      <c r="J48" s="13" t="s">
        <v>260</v>
      </c>
      <c r="K48" s="87" t="s">
        <v>526</v>
      </c>
      <c r="L48" s="13" t="s">
        <v>885</v>
      </c>
      <c r="M48" s="43" t="s">
        <v>523</v>
      </c>
      <c r="N48" s="43" t="s">
        <v>528</v>
      </c>
      <c r="O48" s="100">
        <f t="shared" si="3"/>
        <v>69576.13</v>
      </c>
      <c r="P48" s="95">
        <v>69576.13</v>
      </c>
      <c r="Q48" s="109"/>
      <c r="R48" s="110"/>
      <c r="S48" s="13" t="s">
        <v>254</v>
      </c>
      <c r="T48" s="13" t="s">
        <v>256</v>
      </c>
      <c r="U48" s="13" t="s">
        <v>256</v>
      </c>
      <c r="V48" s="13" t="s">
        <v>256</v>
      </c>
      <c r="W48" s="13" t="s">
        <v>256</v>
      </c>
      <c r="X48" s="13" t="s">
        <v>257</v>
      </c>
      <c r="Y48" s="43" t="s">
        <v>523</v>
      </c>
      <c r="Z48" s="13" t="s">
        <v>256</v>
      </c>
      <c r="AA48" s="13" t="s">
        <v>256</v>
      </c>
      <c r="AB48" s="13" t="s">
        <v>270</v>
      </c>
      <c r="AC48" s="37"/>
      <c r="AD48" s="113"/>
    </row>
    <row r="49" s="78" customFormat="1" ht="83.25" customHeight="1" spans="4:30">
      <c r="D49" s="37">
        <v>44</v>
      </c>
      <c r="E49" s="91"/>
      <c r="F49" s="13" t="s">
        <v>519</v>
      </c>
      <c r="G49" s="13" t="s">
        <v>366</v>
      </c>
      <c r="H49" s="44" t="s">
        <v>529</v>
      </c>
      <c r="I49" s="13" t="s">
        <v>243</v>
      </c>
      <c r="J49" s="13" t="s">
        <v>260</v>
      </c>
      <c r="K49" s="87" t="s">
        <v>530</v>
      </c>
      <c r="L49" s="13" t="s">
        <v>886</v>
      </c>
      <c r="M49" s="43" t="s">
        <v>532</v>
      </c>
      <c r="N49" s="43" t="s">
        <v>533</v>
      </c>
      <c r="O49" s="100">
        <f t="shared" si="3"/>
        <v>50296</v>
      </c>
      <c r="P49" s="95">
        <v>50296</v>
      </c>
      <c r="Q49" s="109"/>
      <c r="R49" s="110"/>
      <c r="S49" s="13" t="s">
        <v>254</v>
      </c>
      <c r="T49" s="13" t="s">
        <v>256</v>
      </c>
      <c r="U49" s="13" t="s">
        <v>256</v>
      </c>
      <c r="V49" s="13" t="s">
        <v>256</v>
      </c>
      <c r="W49" s="13" t="s">
        <v>256</v>
      </c>
      <c r="X49" s="13" t="s">
        <v>257</v>
      </c>
      <c r="Y49" s="43" t="s">
        <v>532</v>
      </c>
      <c r="Z49" s="13" t="s">
        <v>256</v>
      </c>
      <c r="AA49" s="13" t="s">
        <v>256</v>
      </c>
      <c r="AB49" s="13" t="s">
        <v>270</v>
      </c>
      <c r="AC49" s="37"/>
      <c r="AD49" s="113"/>
    </row>
    <row r="50" s="78" customFormat="1" ht="83.25" customHeight="1" spans="4:30">
      <c r="D50" s="37">
        <v>45</v>
      </c>
      <c r="E50" s="91"/>
      <c r="F50" s="13" t="s">
        <v>519</v>
      </c>
      <c r="G50" s="13" t="s">
        <v>366</v>
      </c>
      <c r="H50" s="44" t="s">
        <v>534</v>
      </c>
      <c r="I50" s="13" t="s">
        <v>243</v>
      </c>
      <c r="J50" s="13" t="s">
        <v>260</v>
      </c>
      <c r="K50" s="87" t="s">
        <v>535</v>
      </c>
      <c r="L50" s="13" t="s">
        <v>887</v>
      </c>
      <c r="M50" s="43" t="s">
        <v>532</v>
      </c>
      <c r="N50" s="43" t="s">
        <v>537</v>
      </c>
      <c r="O50" s="100">
        <f t="shared" si="3"/>
        <v>45386.15</v>
      </c>
      <c r="P50" s="95">
        <v>45386.15</v>
      </c>
      <c r="Q50" s="109"/>
      <c r="R50" s="110"/>
      <c r="S50" s="13" t="s">
        <v>254</v>
      </c>
      <c r="T50" s="13" t="s">
        <v>256</v>
      </c>
      <c r="U50" s="13" t="s">
        <v>256</v>
      </c>
      <c r="V50" s="13" t="s">
        <v>256</v>
      </c>
      <c r="W50" s="13" t="s">
        <v>256</v>
      </c>
      <c r="X50" s="13" t="s">
        <v>257</v>
      </c>
      <c r="Y50" s="43" t="s">
        <v>532</v>
      </c>
      <c r="Z50" s="13" t="s">
        <v>256</v>
      </c>
      <c r="AA50" s="13" t="s">
        <v>256</v>
      </c>
      <c r="AB50" s="13" t="s">
        <v>270</v>
      </c>
      <c r="AC50" s="37"/>
      <c r="AD50" s="113"/>
    </row>
    <row r="51" s="78" customFormat="1" ht="83.25" customHeight="1" spans="4:30">
      <c r="D51" s="37">
        <v>46</v>
      </c>
      <c r="E51" s="91"/>
      <c r="F51" s="13" t="s">
        <v>519</v>
      </c>
      <c r="G51" s="13" t="s">
        <v>366</v>
      </c>
      <c r="H51" s="44" t="s">
        <v>538</v>
      </c>
      <c r="I51" s="13" t="s">
        <v>243</v>
      </c>
      <c r="J51" s="13" t="s">
        <v>260</v>
      </c>
      <c r="K51" s="87" t="s">
        <v>539</v>
      </c>
      <c r="L51" s="13" t="s">
        <v>888</v>
      </c>
      <c r="M51" s="43" t="s">
        <v>532</v>
      </c>
      <c r="N51" s="43" t="s">
        <v>541</v>
      </c>
      <c r="O51" s="100">
        <f t="shared" si="3"/>
        <v>64067.52</v>
      </c>
      <c r="P51" s="95">
        <v>64067.52</v>
      </c>
      <c r="Q51" s="109"/>
      <c r="R51" s="110"/>
      <c r="S51" s="13" t="s">
        <v>254</v>
      </c>
      <c r="T51" s="13" t="s">
        <v>256</v>
      </c>
      <c r="U51" s="13" t="s">
        <v>256</v>
      </c>
      <c r="V51" s="13" t="s">
        <v>256</v>
      </c>
      <c r="W51" s="13" t="s">
        <v>256</v>
      </c>
      <c r="X51" s="13" t="s">
        <v>257</v>
      </c>
      <c r="Y51" s="43" t="s">
        <v>532</v>
      </c>
      <c r="Z51" s="13" t="s">
        <v>256</v>
      </c>
      <c r="AA51" s="13" t="s">
        <v>256</v>
      </c>
      <c r="AB51" s="13" t="s">
        <v>270</v>
      </c>
      <c r="AC51" s="37"/>
      <c r="AD51" s="113"/>
    </row>
    <row r="52" s="78" customFormat="1" ht="83.25" customHeight="1" spans="4:30">
      <c r="D52" s="37">
        <v>47</v>
      </c>
      <c r="E52" s="91"/>
      <c r="F52" s="13" t="s">
        <v>519</v>
      </c>
      <c r="G52" s="13" t="s">
        <v>366</v>
      </c>
      <c r="H52" s="44" t="s">
        <v>542</v>
      </c>
      <c r="I52" s="13" t="s">
        <v>243</v>
      </c>
      <c r="J52" s="13" t="s">
        <v>260</v>
      </c>
      <c r="K52" s="87" t="s">
        <v>543</v>
      </c>
      <c r="L52" s="13" t="s">
        <v>889</v>
      </c>
      <c r="M52" s="43" t="s">
        <v>532</v>
      </c>
      <c r="N52" s="43" t="s">
        <v>545</v>
      </c>
      <c r="O52" s="100">
        <f t="shared" si="3"/>
        <v>288902.62</v>
      </c>
      <c r="P52" s="95">
        <v>288902.62</v>
      </c>
      <c r="Q52" s="109"/>
      <c r="R52" s="110"/>
      <c r="S52" s="13" t="s">
        <v>254</v>
      </c>
      <c r="T52" s="13" t="s">
        <v>256</v>
      </c>
      <c r="U52" s="13" t="s">
        <v>256</v>
      </c>
      <c r="V52" s="13" t="s">
        <v>256</v>
      </c>
      <c r="W52" s="13" t="s">
        <v>256</v>
      </c>
      <c r="X52" s="13" t="s">
        <v>257</v>
      </c>
      <c r="Y52" s="43" t="s">
        <v>532</v>
      </c>
      <c r="Z52" s="13" t="s">
        <v>256</v>
      </c>
      <c r="AA52" s="13" t="s">
        <v>256</v>
      </c>
      <c r="AB52" s="13" t="s">
        <v>270</v>
      </c>
      <c r="AC52" s="37"/>
      <c r="AD52" s="113"/>
    </row>
    <row r="53" s="78" customFormat="1" ht="83.25" customHeight="1" spans="4:30">
      <c r="D53" s="37">
        <v>48</v>
      </c>
      <c r="E53" s="86"/>
      <c r="F53" s="13" t="s">
        <v>519</v>
      </c>
      <c r="G53" s="13" t="s">
        <v>366</v>
      </c>
      <c r="H53" s="44" t="s">
        <v>546</v>
      </c>
      <c r="I53" s="13" t="s">
        <v>243</v>
      </c>
      <c r="J53" s="13" t="s">
        <v>260</v>
      </c>
      <c r="K53" s="87" t="s">
        <v>547</v>
      </c>
      <c r="L53" s="13" t="s">
        <v>890</v>
      </c>
      <c r="M53" s="43" t="s">
        <v>549</v>
      </c>
      <c r="N53" s="43" t="s">
        <v>398</v>
      </c>
      <c r="O53" s="100">
        <f t="shared" si="3"/>
        <v>45386.16</v>
      </c>
      <c r="P53" s="95">
        <v>45386.16</v>
      </c>
      <c r="Q53" s="109"/>
      <c r="R53" s="110"/>
      <c r="S53" s="13" t="s">
        <v>254</v>
      </c>
      <c r="T53" s="13" t="s">
        <v>256</v>
      </c>
      <c r="U53" s="13" t="s">
        <v>256</v>
      </c>
      <c r="V53" s="13" t="s">
        <v>256</v>
      </c>
      <c r="W53" s="13" t="s">
        <v>256</v>
      </c>
      <c r="X53" s="13" t="s">
        <v>257</v>
      </c>
      <c r="Y53" s="43" t="s">
        <v>549</v>
      </c>
      <c r="Z53" s="13" t="s">
        <v>256</v>
      </c>
      <c r="AA53" s="13" t="s">
        <v>256</v>
      </c>
      <c r="AB53" s="13" t="s">
        <v>270</v>
      </c>
      <c r="AC53" s="37"/>
      <c r="AD53" s="113"/>
    </row>
    <row r="54" s="78" customFormat="1" ht="83.25" customHeight="1" spans="4:30">
      <c r="D54" s="37">
        <v>49</v>
      </c>
      <c r="E54" s="85" t="s">
        <v>550</v>
      </c>
      <c r="F54" s="13" t="s">
        <v>519</v>
      </c>
      <c r="G54" s="13" t="s">
        <v>366</v>
      </c>
      <c r="H54" s="44" t="s">
        <v>551</v>
      </c>
      <c r="I54" s="13" t="s">
        <v>243</v>
      </c>
      <c r="J54" s="13" t="s">
        <v>260</v>
      </c>
      <c r="K54" s="87" t="s">
        <v>552</v>
      </c>
      <c r="L54" s="13" t="s">
        <v>891</v>
      </c>
      <c r="M54" s="45" t="s">
        <v>554</v>
      </c>
      <c r="N54" s="45" t="s">
        <v>555</v>
      </c>
      <c r="O54" s="100">
        <f t="shared" si="3"/>
        <v>192378.43</v>
      </c>
      <c r="P54" s="95">
        <v>192378.43</v>
      </c>
      <c r="Q54" s="109"/>
      <c r="R54" s="110"/>
      <c r="S54" s="13" t="s">
        <v>254</v>
      </c>
      <c r="T54" s="13" t="s">
        <v>256</v>
      </c>
      <c r="U54" s="13" t="s">
        <v>256</v>
      </c>
      <c r="V54" s="13" t="s">
        <v>256</v>
      </c>
      <c r="W54" s="13" t="s">
        <v>256</v>
      </c>
      <c r="X54" s="13" t="s">
        <v>257</v>
      </c>
      <c r="Y54" s="45" t="s">
        <v>554</v>
      </c>
      <c r="Z54" s="13" t="s">
        <v>256</v>
      </c>
      <c r="AA54" s="13" t="s">
        <v>256</v>
      </c>
      <c r="AB54" s="13" t="s">
        <v>270</v>
      </c>
      <c r="AC54" s="37"/>
      <c r="AD54" s="113"/>
    </row>
    <row r="55" s="78" customFormat="1" ht="83.25" customHeight="1" spans="4:30">
      <c r="D55" s="37">
        <v>50</v>
      </c>
      <c r="E55" s="91"/>
      <c r="F55" s="13" t="s">
        <v>519</v>
      </c>
      <c r="G55" s="13" t="s">
        <v>366</v>
      </c>
      <c r="H55" s="44" t="s">
        <v>556</v>
      </c>
      <c r="I55" s="13" t="s">
        <v>243</v>
      </c>
      <c r="J55" s="13" t="s">
        <v>260</v>
      </c>
      <c r="K55" s="87" t="s">
        <v>557</v>
      </c>
      <c r="L55" s="13" t="s">
        <v>892</v>
      </c>
      <c r="M55" s="45" t="s">
        <v>554</v>
      </c>
      <c r="N55" s="45" t="s">
        <v>555</v>
      </c>
      <c r="O55" s="100">
        <f t="shared" si="3"/>
        <v>76740.26</v>
      </c>
      <c r="P55" s="95">
        <v>76740.26</v>
      </c>
      <c r="Q55" s="109"/>
      <c r="R55" s="110"/>
      <c r="S55" s="13" t="s">
        <v>254</v>
      </c>
      <c r="T55" s="13" t="s">
        <v>256</v>
      </c>
      <c r="U55" s="13" t="s">
        <v>256</v>
      </c>
      <c r="V55" s="13" t="s">
        <v>256</v>
      </c>
      <c r="W55" s="13" t="s">
        <v>256</v>
      </c>
      <c r="X55" s="13" t="s">
        <v>257</v>
      </c>
      <c r="Y55" s="45" t="s">
        <v>554</v>
      </c>
      <c r="Z55" s="13" t="s">
        <v>256</v>
      </c>
      <c r="AA55" s="13" t="s">
        <v>256</v>
      </c>
      <c r="AB55" s="13" t="s">
        <v>270</v>
      </c>
      <c r="AC55" s="37"/>
      <c r="AD55" s="113"/>
    </row>
    <row r="56" s="78" customFormat="1" ht="83.25" customHeight="1" spans="4:30">
      <c r="D56" s="37">
        <v>51</v>
      </c>
      <c r="E56" s="91"/>
      <c r="F56" s="13" t="s">
        <v>519</v>
      </c>
      <c r="G56" s="13" t="s">
        <v>366</v>
      </c>
      <c r="H56" s="44" t="s">
        <v>559</v>
      </c>
      <c r="I56" s="13" t="s">
        <v>243</v>
      </c>
      <c r="J56" s="13" t="s">
        <v>260</v>
      </c>
      <c r="K56" s="87" t="s">
        <v>560</v>
      </c>
      <c r="L56" s="13" t="s">
        <v>893</v>
      </c>
      <c r="M56" s="45" t="s">
        <v>554</v>
      </c>
      <c r="N56" s="45" t="s">
        <v>555</v>
      </c>
      <c r="O56" s="100">
        <f t="shared" si="3"/>
        <v>168786.35</v>
      </c>
      <c r="P56" s="95">
        <v>168786.35</v>
      </c>
      <c r="Q56" s="109"/>
      <c r="R56" s="110"/>
      <c r="S56" s="13" t="s">
        <v>254</v>
      </c>
      <c r="T56" s="13" t="s">
        <v>256</v>
      </c>
      <c r="U56" s="13" t="s">
        <v>256</v>
      </c>
      <c r="V56" s="13" t="s">
        <v>256</v>
      </c>
      <c r="W56" s="13" t="s">
        <v>256</v>
      </c>
      <c r="X56" s="13" t="s">
        <v>257</v>
      </c>
      <c r="Y56" s="45" t="s">
        <v>554</v>
      </c>
      <c r="Z56" s="13" t="s">
        <v>256</v>
      </c>
      <c r="AA56" s="13" t="s">
        <v>256</v>
      </c>
      <c r="AB56" s="13" t="s">
        <v>270</v>
      </c>
      <c r="AC56" s="37"/>
      <c r="AD56" s="113"/>
    </row>
    <row r="57" s="78" customFormat="1" ht="83.25" customHeight="1" spans="4:30">
      <c r="D57" s="37">
        <v>52</v>
      </c>
      <c r="E57" s="86"/>
      <c r="F57" s="13" t="s">
        <v>519</v>
      </c>
      <c r="G57" s="13" t="s">
        <v>366</v>
      </c>
      <c r="H57" s="44" t="s">
        <v>562</v>
      </c>
      <c r="I57" s="13" t="s">
        <v>243</v>
      </c>
      <c r="J57" s="13" t="s">
        <v>260</v>
      </c>
      <c r="K57" s="87" t="s">
        <v>563</v>
      </c>
      <c r="L57" s="13" t="s">
        <v>894</v>
      </c>
      <c r="M57" s="45" t="s">
        <v>565</v>
      </c>
      <c r="N57" s="45" t="s">
        <v>555</v>
      </c>
      <c r="O57" s="100">
        <f t="shared" si="3"/>
        <v>89882.16</v>
      </c>
      <c r="P57" s="95">
        <v>89882.16</v>
      </c>
      <c r="Q57" s="109"/>
      <c r="R57" s="110"/>
      <c r="S57" s="13" t="s">
        <v>254</v>
      </c>
      <c r="T57" s="13" t="s">
        <v>256</v>
      </c>
      <c r="U57" s="13" t="s">
        <v>256</v>
      </c>
      <c r="V57" s="13" t="s">
        <v>256</v>
      </c>
      <c r="W57" s="13" t="s">
        <v>256</v>
      </c>
      <c r="X57" s="13" t="s">
        <v>257</v>
      </c>
      <c r="Y57" s="45" t="s">
        <v>565</v>
      </c>
      <c r="Z57" s="13" t="s">
        <v>256</v>
      </c>
      <c r="AA57" s="13" t="s">
        <v>256</v>
      </c>
      <c r="AB57" s="13" t="s">
        <v>270</v>
      </c>
      <c r="AC57" s="37"/>
      <c r="AD57" s="113"/>
    </row>
    <row r="58" s="78" customFormat="1" ht="83.25" customHeight="1" spans="4:30">
      <c r="D58" s="37">
        <v>53</v>
      </c>
      <c r="E58" s="85" t="s">
        <v>566</v>
      </c>
      <c r="F58" s="13" t="s">
        <v>519</v>
      </c>
      <c r="G58" s="13" t="s">
        <v>366</v>
      </c>
      <c r="H58" s="44" t="s">
        <v>86</v>
      </c>
      <c r="I58" s="13" t="s">
        <v>243</v>
      </c>
      <c r="J58" s="13" t="s">
        <v>260</v>
      </c>
      <c r="K58" s="87" t="s">
        <v>567</v>
      </c>
      <c r="L58" s="13" t="s">
        <v>895</v>
      </c>
      <c r="M58" s="43" t="s">
        <v>523</v>
      </c>
      <c r="N58" s="43" t="s">
        <v>569</v>
      </c>
      <c r="O58" s="100">
        <f t="shared" si="3"/>
        <v>174233.49</v>
      </c>
      <c r="P58" s="95">
        <v>174233.49</v>
      </c>
      <c r="Q58" s="109"/>
      <c r="R58" s="110"/>
      <c r="S58" s="13" t="s">
        <v>254</v>
      </c>
      <c r="T58" s="13" t="s">
        <v>256</v>
      </c>
      <c r="U58" s="13" t="s">
        <v>256</v>
      </c>
      <c r="V58" s="13" t="s">
        <v>256</v>
      </c>
      <c r="W58" s="13" t="s">
        <v>256</v>
      </c>
      <c r="X58" s="13" t="s">
        <v>257</v>
      </c>
      <c r="Y58" s="43" t="s">
        <v>523</v>
      </c>
      <c r="Z58" s="13" t="s">
        <v>256</v>
      </c>
      <c r="AA58" s="13" t="s">
        <v>256</v>
      </c>
      <c r="AB58" s="13" t="s">
        <v>270</v>
      </c>
      <c r="AC58" s="37"/>
      <c r="AD58" s="113"/>
    </row>
    <row r="59" s="78" customFormat="1" ht="83.25" customHeight="1" spans="4:30">
      <c r="D59" s="37">
        <v>54</v>
      </c>
      <c r="E59" s="91"/>
      <c r="F59" s="13" t="s">
        <v>519</v>
      </c>
      <c r="G59" s="13" t="s">
        <v>366</v>
      </c>
      <c r="H59" s="44" t="s">
        <v>88</v>
      </c>
      <c r="I59" s="13" t="s">
        <v>243</v>
      </c>
      <c r="J59" s="13" t="s">
        <v>260</v>
      </c>
      <c r="K59" s="87" t="s">
        <v>570</v>
      </c>
      <c r="L59" s="13" t="s">
        <v>896</v>
      </c>
      <c r="M59" s="43" t="s">
        <v>523</v>
      </c>
      <c r="N59" s="43" t="s">
        <v>569</v>
      </c>
      <c r="O59" s="100">
        <f t="shared" si="3"/>
        <v>177631.5</v>
      </c>
      <c r="P59" s="95">
        <v>177631.5</v>
      </c>
      <c r="Q59" s="109"/>
      <c r="R59" s="110"/>
      <c r="S59" s="13" t="s">
        <v>254</v>
      </c>
      <c r="T59" s="13" t="s">
        <v>256</v>
      </c>
      <c r="U59" s="13" t="s">
        <v>256</v>
      </c>
      <c r="V59" s="13" t="s">
        <v>256</v>
      </c>
      <c r="W59" s="13" t="s">
        <v>256</v>
      </c>
      <c r="X59" s="13" t="s">
        <v>257</v>
      </c>
      <c r="Y59" s="43" t="s">
        <v>523</v>
      </c>
      <c r="Z59" s="13" t="s">
        <v>256</v>
      </c>
      <c r="AA59" s="13" t="s">
        <v>256</v>
      </c>
      <c r="AB59" s="13" t="s">
        <v>270</v>
      </c>
      <c r="AC59" s="37"/>
      <c r="AD59" s="113"/>
    </row>
    <row r="60" s="78" customFormat="1" ht="83.25" customHeight="1" spans="4:30">
      <c r="D60" s="37">
        <v>55</v>
      </c>
      <c r="E60" s="86"/>
      <c r="F60" s="13" t="s">
        <v>519</v>
      </c>
      <c r="G60" s="13" t="s">
        <v>366</v>
      </c>
      <c r="H60" s="44" t="s">
        <v>90</v>
      </c>
      <c r="I60" s="13" t="s">
        <v>243</v>
      </c>
      <c r="J60" s="13" t="s">
        <v>260</v>
      </c>
      <c r="K60" s="87" t="s">
        <v>572</v>
      </c>
      <c r="L60" s="13" t="s">
        <v>897</v>
      </c>
      <c r="M60" s="43" t="s">
        <v>574</v>
      </c>
      <c r="N60" s="43" t="s">
        <v>575</v>
      </c>
      <c r="O60" s="100">
        <f t="shared" si="3"/>
        <v>50632.88</v>
      </c>
      <c r="P60" s="95">
        <v>50632.88</v>
      </c>
      <c r="Q60" s="109"/>
      <c r="R60" s="110"/>
      <c r="S60" s="13" t="s">
        <v>254</v>
      </c>
      <c r="T60" s="13" t="s">
        <v>256</v>
      </c>
      <c r="U60" s="13" t="s">
        <v>256</v>
      </c>
      <c r="V60" s="13" t="s">
        <v>256</v>
      </c>
      <c r="W60" s="13" t="s">
        <v>256</v>
      </c>
      <c r="X60" s="13" t="s">
        <v>257</v>
      </c>
      <c r="Y60" s="43" t="s">
        <v>574</v>
      </c>
      <c r="Z60" s="13" t="s">
        <v>256</v>
      </c>
      <c r="AA60" s="13" t="s">
        <v>256</v>
      </c>
      <c r="AB60" s="13" t="s">
        <v>270</v>
      </c>
      <c r="AC60" s="37"/>
      <c r="AD60" s="113"/>
    </row>
    <row r="61" s="78" customFormat="1" ht="54" customHeight="1" spans="4:30">
      <c r="D61" s="37">
        <v>56</v>
      </c>
      <c r="E61" s="37" t="s">
        <v>586</v>
      </c>
      <c r="F61" s="13" t="s">
        <v>519</v>
      </c>
      <c r="G61" s="13" t="s">
        <v>366</v>
      </c>
      <c r="H61" s="82" t="s">
        <v>587</v>
      </c>
      <c r="I61" s="13" t="s">
        <v>243</v>
      </c>
      <c r="J61" s="13" t="s">
        <v>260</v>
      </c>
      <c r="K61" s="82" t="s">
        <v>588</v>
      </c>
      <c r="L61" s="13" t="s">
        <v>898</v>
      </c>
      <c r="M61" s="45" t="s">
        <v>565</v>
      </c>
      <c r="N61" s="45" t="s">
        <v>590</v>
      </c>
      <c r="O61" s="97">
        <f t="shared" ref="O61:O80" si="4">P61+Q61+R61</f>
        <v>438803.12</v>
      </c>
      <c r="P61" s="97">
        <v>438803.12</v>
      </c>
      <c r="Q61" s="104"/>
      <c r="R61" s="41"/>
      <c r="S61" s="37" t="s">
        <v>254</v>
      </c>
      <c r="T61" s="13" t="s">
        <v>256</v>
      </c>
      <c r="U61" s="13" t="s">
        <v>256</v>
      </c>
      <c r="V61" s="13" t="s">
        <v>256</v>
      </c>
      <c r="W61" s="13" t="s">
        <v>256</v>
      </c>
      <c r="X61" s="13" t="s">
        <v>257</v>
      </c>
      <c r="Y61" s="13" t="s">
        <v>565</v>
      </c>
      <c r="Z61" s="13" t="s">
        <v>256</v>
      </c>
      <c r="AA61" s="13" t="s">
        <v>256</v>
      </c>
      <c r="AB61" s="37" t="s">
        <v>270</v>
      </c>
      <c r="AC61" s="37"/>
      <c r="AD61" s="113"/>
    </row>
    <row r="62" s="78" customFormat="1" ht="54" customHeight="1" spans="4:30">
      <c r="D62" s="37">
        <v>57</v>
      </c>
      <c r="E62" s="37" t="s">
        <v>591</v>
      </c>
      <c r="F62" s="13" t="s">
        <v>519</v>
      </c>
      <c r="G62" s="13" t="s">
        <v>366</v>
      </c>
      <c r="H62" s="92" t="s">
        <v>592</v>
      </c>
      <c r="I62" s="13" t="s">
        <v>243</v>
      </c>
      <c r="J62" s="13" t="s">
        <v>260</v>
      </c>
      <c r="K62" s="82" t="s">
        <v>593</v>
      </c>
      <c r="L62" s="13" t="s">
        <v>899</v>
      </c>
      <c r="M62" s="45" t="s">
        <v>549</v>
      </c>
      <c r="N62" s="45" t="s">
        <v>595</v>
      </c>
      <c r="O62" s="97">
        <f t="shared" si="4"/>
        <v>709668.35</v>
      </c>
      <c r="P62" s="97">
        <v>709668.35</v>
      </c>
      <c r="Q62" s="104"/>
      <c r="R62" s="41"/>
      <c r="S62" s="37" t="s">
        <v>254</v>
      </c>
      <c r="T62" s="13" t="s">
        <v>256</v>
      </c>
      <c r="U62" s="13" t="s">
        <v>256</v>
      </c>
      <c r="V62" s="13" t="s">
        <v>256</v>
      </c>
      <c r="W62" s="13" t="s">
        <v>256</v>
      </c>
      <c r="X62" s="13" t="s">
        <v>257</v>
      </c>
      <c r="Y62" s="45" t="s">
        <v>549</v>
      </c>
      <c r="Z62" s="13" t="s">
        <v>256</v>
      </c>
      <c r="AA62" s="13" t="s">
        <v>256</v>
      </c>
      <c r="AB62" s="37" t="s">
        <v>270</v>
      </c>
      <c r="AC62" s="37"/>
      <c r="AD62" s="113"/>
    </row>
    <row r="63" s="78" customFormat="1" ht="73.5" customHeight="1" spans="4:30">
      <c r="D63" s="37">
        <v>58</v>
      </c>
      <c r="E63" s="37" t="s">
        <v>900</v>
      </c>
      <c r="F63" s="13" t="s">
        <v>519</v>
      </c>
      <c r="G63" s="37" t="s">
        <v>366</v>
      </c>
      <c r="H63" s="89" t="s">
        <v>901</v>
      </c>
      <c r="I63" s="37" t="s">
        <v>243</v>
      </c>
      <c r="J63" s="13" t="s">
        <v>424</v>
      </c>
      <c r="K63" s="37" t="s">
        <v>902</v>
      </c>
      <c r="L63" s="13" t="s">
        <v>903</v>
      </c>
      <c r="M63" s="37" t="s">
        <v>904</v>
      </c>
      <c r="N63" s="37" t="s">
        <v>904</v>
      </c>
      <c r="O63" s="97">
        <f t="shared" si="4"/>
        <v>5400000</v>
      </c>
      <c r="P63" s="97">
        <v>5400000</v>
      </c>
      <c r="Q63" s="104"/>
      <c r="R63" s="41"/>
      <c r="S63" s="13" t="s">
        <v>256</v>
      </c>
      <c r="T63" s="13" t="s">
        <v>256</v>
      </c>
      <c r="U63" s="13" t="s">
        <v>256</v>
      </c>
      <c r="V63" s="13" t="s">
        <v>256</v>
      </c>
      <c r="W63" s="13" t="s">
        <v>256</v>
      </c>
      <c r="X63" s="13" t="s">
        <v>256</v>
      </c>
      <c r="Y63" s="13" t="s">
        <v>256</v>
      </c>
      <c r="Z63" s="13" t="s">
        <v>256</v>
      </c>
      <c r="AA63" s="13" t="s">
        <v>256</v>
      </c>
      <c r="AB63" s="37" t="s">
        <v>255</v>
      </c>
      <c r="AC63" s="37" t="s">
        <v>697</v>
      </c>
      <c r="AD63" s="113"/>
    </row>
    <row r="64" s="78" customFormat="1" ht="82.5" customHeight="1" spans="4:30">
      <c r="D64" s="37">
        <v>59</v>
      </c>
      <c r="E64" s="37" t="s">
        <v>576</v>
      </c>
      <c r="F64" s="13" t="s">
        <v>519</v>
      </c>
      <c r="G64" s="13" t="s">
        <v>366</v>
      </c>
      <c r="H64" s="93" t="s">
        <v>577</v>
      </c>
      <c r="I64" s="13" t="s">
        <v>243</v>
      </c>
      <c r="J64" s="13" t="s">
        <v>260</v>
      </c>
      <c r="K64" s="82" t="s">
        <v>578</v>
      </c>
      <c r="L64" s="13" t="s">
        <v>905</v>
      </c>
      <c r="M64" s="43" t="s">
        <v>565</v>
      </c>
      <c r="N64" s="43" t="s">
        <v>580</v>
      </c>
      <c r="O64" s="97">
        <f t="shared" si="4"/>
        <v>1400000</v>
      </c>
      <c r="P64" s="97">
        <v>1400000</v>
      </c>
      <c r="Q64" s="104"/>
      <c r="R64" s="41"/>
      <c r="S64" s="37" t="s">
        <v>254</v>
      </c>
      <c r="T64" s="13" t="s">
        <v>256</v>
      </c>
      <c r="U64" s="13" t="s">
        <v>256</v>
      </c>
      <c r="V64" s="13" t="s">
        <v>256</v>
      </c>
      <c r="W64" s="13" t="s">
        <v>256</v>
      </c>
      <c r="X64" s="13" t="s">
        <v>257</v>
      </c>
      <c r="Y64" s="43" t="s">
        <v>565</v>
      </c>
      <c r="Z64" s="13" t="s">
        <v>256</v>
      </c>
      <c r="AA64" s="13" t="s">
        <v>256</v>
      </c>
      <c r="AB64" s="37" t="s">
        <v>255</v>
      </c>
      <c r="AC64" s="13" t="s">
        <v>906</v>
      </c>
      <c r="AD64" s="113"/>
    </row>
    <row r="65" s="78" customFormat="1" ht="82.5" customHeight="1" spans="4:30">
      <c r="D65" s="37">
        <v>60</v>
      </c>
      <c r="E65" s="37" t="s">
        <v>581</v>
      </c>
      <c r="F65" s="13" t="s">
        <v>519</v>
      </c>
      <c r="G65" s="13" t="s">
        <v>366</v>
      </c>
      <c r="H65" s="82" t="s">
        <v>582</v>
      </c>
      <c r="I65" s="13" t="s">
        <v>243</v>
      </c>
      <c r="J65" s="13" t="s">
        <v>260</v>
      </c>
      <c r="K65" s="82" t="s">
        <v>583</v>
      </c>
      <c r="L65" s="13" t="s">
        <v>907</v>
      </c>
      <c r="M65" s="43" t="s">
        <v>549</v>
      </c>
      <c r="N65" s="43" t="s">
        <v>585</v>
      </c>
      <c r="O65" s="97">
        <f t="shared" si="4"/>
        <v>1041481.55</v>
      </c>
      <c r="P65" s="97">
        <v>1041481.55</v>
      </c>
      <c r="Q65" s="104"/>
      <c r="R65" s="41"/>
      <c r="S65" s="37" t="s">
        <v>254</v>
      </c>
      <c r="T65" s="13" t="s">
        <v>256</v>
      </c>
      <c r="U65" s="13" t="s">
        <v>256</v>
      </c>
      <c r="V65" s="13" t="s">
        <v>256</v>
      </c>
      <c r="W65" s="13" t="s">
        <v>256</v>
      </c>
      <c r="X65" s="13" t="s">
        <v>257</v>
      </c>
      <c r="Y65" s="43" t="s">
        <v>549</v>
      </c>
      <c r="Z65" s="13" t="s">
        <v>256</v>
      </c>
      <c r="AA65" s="13" t="s">
        <v>256</v>
      </c>
      <c r="AB65" s="37" t="s">
        <v>255</v>
      </c>
      <c r="AC65" s="13" t="s">
        <v>906</v>
      </c>
      <c r="AD65" s="113"/>
    </row>
    <row r="66" s="78" customFormat="1" ht="69.75" customHeight="1" spans="4:30">
      <c r="D66" s="37">
        <v>61</v>
      </c>
      <c r="E66" s="37" t="s">
        <v>662</v>
      </c>
      <c r="F66" s="13" t="s">
        <v>302</v>
      </c>
      <c r="G66" s="13" t="s">
        <v>789</v>
      </c>
      <c r="H66" s="89" t="s">
        <v>908</v>
      </c>
      <c r="I66" s="37" t="s">
        <v>243</v>
      </c>
      <c r="J66" s="37" t="s">
        <v>260</v>
      </c>
      <c r="K66" s="37" t="s">
        <v>909</v>
      </c>
      <c r="L66" s="13" t="s">
        <v>910</v>
      </c>
      <c r="M66" s="119" t="s">
        <v>789</v>
      </c>
      <c r="N66" s="119" t="s">
        <v>307</v>
      </c>
      <c r="O66" s="97">
        <f t="shared" si="4"/>
        <v>1356951.95</v>
      </c>
      <c r="P66" s="97">
        <v>1250000</v>
      </c>
      <c r="Q66" s="104">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13"/>
    </row>
    <row r="67" s="78" customFormat="1" ht="69.75" customHeight="1" spans="4:30">
      <c r="D67" s="37">
        <v>62</v>
      </c>
      <c r="E67" s="37" t="s">
        <v>663</v>
      </c>
      <c r="F67" s="13" t="s">
        <v>302</v>
      </c>
      <c r="G67" s="13" t="s">
        <v>789</v>
      </c>
      <c r="H67" s="89" t="s">
        <v>912</v>
      </c>
      <c r="I67" s="37" t="s">
        <v>243</v>
      </c>
      <c r="J67" s="37" t="s">
        <v>250</v>
      </c>
      <c r="K67" s="37" t="s">
        <v>913</v>
      </c>
      <c r="L67" s="13" t="s">
        <v>914</v>
      </c>
      <c r="M67" s="119" t="s">
        <v>789</v>
      </c>
      <c r="N67" s="119" t="s">
        <v>307</v>
      </c>
      <c r="O67" s="97">
        <f t="shared" si="4"/>
        <v>974787.09</v>
      </c>
      <c r="P67" s="97">
        <v>900000</v>
      </c>
      <c r="Q67" s="104">
        <v>74787.09</v>
      </c>
      <c r="R67" s="41"/>
      <c r="S67" s="13" t="s">
        <v>256</v>
      </c>
      <c r="T67" s="13" t="s">
        <v>256</v>
      </c>
      <c r="U67" s="13" t="s">
        <v>256</v>
      </c>
      <c r="V67" s="13" t="s">
        <v>256</v>
      </c>
      <c r="W67" s="13" t="s">
        <v>256</v>
      </c>
      <c r="X67" s="13" t="s">
        <v>256</v>
      </c>
      <c r="Y67" s="13" t="s">
        <v>256</v>
      </c>
      <c r="Z67" s="13" t="s">
        <v>256</v>
      </c>
      <c r="AA67" s="13" t="s">
        <v>256</v>
      </c>
      <c r="AB67" s="37" t="s">
        <v>255</v>
      </c>
      <c r="AC67" s="37" t="s">
        <v>697</v>
      </c>
      <c r="AD67" s="113"/>
    </row>
    <row r="68" s="78" customFormat="1" ht="69.75" customHeight="1" spans="4:30">
      <c r="D68" s="37">
        <v>63</v>
      </c>
      <c r="E68" s="37" t="s">
        <v>664</v>
      </c>
      <c r="F68" s="13" t="s">
        <v>302</v>
      </c>
      <c r="G68" s="13" t="s">
        <v>789</v>
      </c>
      <c r="H68" s="89" t="s">
        <v>915</v>
      </c>
      <c r="I68" s="37" t="s">
        <v>243</v>
      </c>
      <c r="J68" s="37" t="s">
        <v>250</v>
      </c>
      <c r="K68" s="37" t="s">
        <v>916</v>
      </c>
      <c r="L68" s="13" t="s">
        <v>917</v>
      </c>
      <c r="M68" s="119" t="s">
        <v>316</v>
      </c>
      <c r="N68" s="119" t="s">
        <v>918</v>
      </c>
      <c r="O68" s="97">
        <f t="shared" si="4"/>
        <v>312238.22</v>
      </c>
      <c r="P68" s="97">
        <v>300000</v>
      </c>
      <c r="Q68" s="104">
        <v>12238.22</v>
      </c>
      <c r="R68" s="41"/>
      <c r="S68" s="13" t="s">
        <v>256</v>
      </c>
      <c r="T68" s="13" t="s">
        <v>256</v>
      </c>
      <c r="U68" s="13" t="s">
        <v>256</v>
      </c>
      <c r="V68" s="13" t="s">
        <v>256</v>
      </c>
      <c r="W68" s="13" t="s">
        <v>256</v>
      </c>
      <c r="X68" s="13" t="s">
        <v>256</v>
      </c>
      <c r="Y68" s="13" t="s">
        <v>256</v>
      </c>
      <c r="Z68" s="13" t="s">
        <v>256</v>
      </c>
      <c r="AA68" s="13" t="s">
        <v>256</v>
      </c>
      <c r="AB68" s="37" t="s">
        <v>255</v>
      </c>
      <c r="AC68" s="37" t="s">
        <v>697</v>
      </c>
      <c r="AD68" s="113"/>
    </row>
    <row r="69" s="78" customFormat="1" ht="43.5" customHeight="1" spans="4:30">
      <c r="D69" s="37">
        <v>64</v>
      </c>
      <c r="E69" s="37" t="s">
        <v>665</v>
      </c>
      <c r="F69" s="13" t="s">
        <v>302</v>
      </c>
      <c r="G69" s="13" t="s">
        <v>789</v>
      </c>
      <c r="H69" s="89" t="s">
        <v>919</v>
      </c>
      <c r="I69" s="37" t="s">
        <v>243</v>
      </c>
      <c r="J69" s="37" t="s">
        <v>282</v>
      </c>
      <c r="K69" s="37" t="s">
        <v>920</v>
      </c>
      <c r="L69" s="13" t="s">
        <v>921</v>
      </c>
      <c r="M69" s="119" t="s">
        <v>437</v>
      </c>
      <c r="N69" s="119" t="s">
        <v>438</v>
      </c>
      <c r="O69" s="97">
        <f t="shared" si="4"/>
        <v>489600</v>
      </c>
      <c r="P69" s="97">
        <v>489600</v>
      </c>
      <c r="Q69" s="104"/>
      <c r="R69" s="41"/>
      <c r="S69" s="13" t="s">
        <v>254</v>
      </c>
      <c r="T69" s="13" t="s">
        <v>256</v>
      </c>
      <c r="U69" s="13" t="s">
        <v>256</v>
      </c>
      <c r="V69" s="13" t="s">
        <v>256</v>
      </c>
      <c r="W69" s="13" t="s">
        <v>256</v>
      </c>
      <c r="X69" s="13" t="s">
        <v>257</v>
      </c>
      <c r="Y69" s="13" t="s">
        <v>437</v>
      </c>
      <c r="Z69" s="13" t="s">
        <v>256</v>
      </c>
      <c r="AA69" s="13" t="s">
        <v>256</v>
      </c>
      <c r="AB69" s="37" t="s">
        <v>255</v>
      </c>
      <c r="AC69" s="37" t="s">
        <v>906</v>
      </c>
      <c r="AD69" s="113"/>
    </row>
    <row r="70" s="78" customFormat="1" ht="43.5" customHeight="1" spans="4:30">
      <c r="D70" s="37">
        <v>65</v>
      </c>
      <c r="E70" s="37" t="s">
        <v>666</v>
      </c>
      <c r="F70" s="13" t="s">
        <v>302</v>
      </c>
      <c r="G70" s="13" t="s">
        <v>789</v>
      </c>
      <c r="H70" s="89" t="s">
        <v>922</v>
      </c>
      <c r="I70" s="37" t="s">
        <v>243</v>
      </c>
      <c r="J70" s="37" t="s">
        <v>282</v>
      </c>
      <c r="K70" s="37" t="s">
        <v>923</v>
      </c>
      <c r="L70" s="13" t="s">
        <v>924</v>
      </c>
      <c r="M70" s="119" t="s">
        <v>437</v>
      </c>
      <c r="N70" s="119" t="s">
        <v>438</v>
      </c>
      <c r="O70" s="97">
        <f t="shared" si="4"/>
        <v>1303256.05</v>
      </c>
      <c r="P70" s="97">
        <v>1300000</v>
      </c>
      <c r="Q70" s="104">
        <v>3256.05</v>
      </c>
      <c r="R70" s="41"/>
      <c r="S70" s="37" t="s">
        <v>254</v>
      </c>
      <c r="T70" s="13" t="s">
        <v>256</v>
      </c>
      <c r="U70" s="13" t="s">
        <v>256</v>
      </c>
      <c r="V70" s="13" t="s">
        <v>256</v>
      </c>
      <c r="W70" s="13" t="s">
        <v>256</v>
      </c>
      <c r="X70" s="13" t="s">
        <v>257</v>
      </c>
      <c r="Y70" s="119" t="s">
        <v>437</v>
      </c>
      <c r="Z70" s="13" t="s">
        <v>256</v>
      </c>
      <c r="AA70" s="13" t="s">
        <v>256</v>
      </c>
      <c r="AB70" s="37" t="s">
        <v>255</v>
      </c>
      <c r="AC70" s="37" t="s">
        <v>906</v>
      </c>
      <c r="AD70" s="113"/>
    </row>
    <row r="71" s="78" customFormat="1" ht="43.5" customHeight="1" spans="4:30">
      <c r="D71" s="37">
        <v>66</v>
      </c>
      <c r="E71" s="37" t="s">
        <v>667</v>
      </c>
      <c r="F71" s="13" t="s">
        <v>302</v>
      </c>
      <c r="G71" s="13" t="s">
        <v>789</v>
      </c>
      <c r="H71" s="89" t="s">
        <v>925</v>
      </c>
      <c r="I71" s="37" t="s">
        <v>243</v>
      </c>
      <c r="J71" s="37" t="s">
        <v>282</v>
      </c>
      <c r="K71" s="37" t="s">
        <v>926</v>
      </c>
      <c r="L71" s="13" t="s">
        <v>927</v>
      </c>
      <c r="M71" s="119" t="s">
        <v>928</v>
      </c>
      <c r="N71" s="119" t="s">
        <v>929</v>
      </c>
      <c r="O71" s="97">
        <f t="shared" si="4"/>
        <v>200000</v>
      </c>
      <c r="P71" s="97">
        <v>200000</v>
      </c>
      <c r="Q71" s="104"/>
      <c r="R71" s="41"/>
      <c r="S71" s="13" t="s">
        <v>256</v>
      </c>
      <c r="T71" s="13" t="s">
        <v>256</v>
      </c>
      <c r="U71" s="13" t="s">
        <v>256</v>
      </c>
      <c r="V71" s="13" t="s">
        <v>256</v>
      </c>
      <c r="W71" s="13" t="s">
        <v>256</v>
      </c>
      <c r="X71" s="13" t="s">
        <v>256</v>
      </c>
      <c r="Y71" s="13" t="s">
        <v>256</v>
      </c>
      <c r="Z71" s="13" t="s">
        <v>256</v>
      </c>
      <c r="AA71" s="13" t="s">
        <v>256</v>
      </c>
      <c r="AB71" s="37" t="s">
        <v>255</v>
      </c>
      <c r="AC71" s="37" t="s">
        <v>697</v>
      </c>
      <c r="AD71" s="113"/>
    </row>
    <row r="72" s="78" customFormat="1" ht="42" customHeight="1" spans="4:30">
      <c r="D72" s="37">
        <v>67</v>
      </c>
      <c r="E72" s="37" t="s">
        <v>668</v>
      </c>
      <c r="F72" s="13" t="s">
        <v>302</v>
      </c>
      <c r="G72" s="13" t="s">
        <v>789</v>
      </c>
      <c r="H72" s="89" t="s">
        <v>930</v>
      </c>
      <c r="I72" s="37" t="s">
        <v>243</v>
      </c>
      <c r="J72" s="37" t="s">
        <v>282</v>
      </c>
      <c r="K72" s="37" t="s">
        <v>931</v>
      </c>
      <c r="L72" s="13" t="s">
        <v>932</v>
      </c>
      <c r="M72" s="119" t="s">
        <v>933</v>
      </c>
      <c r="N72" s="119" t="s">
        <v>934</v>
      </c>
      <c r="O72" s="97">
        <f t="shared" si="4"/>
        <v>357110</v>
      </c>
      <c r="P72" s="97">
        <v>260000</v>
      </c>
      <c r="Q72" s="104">
        <v>97110</v>
      </c>
      <c r="R72" s="41"/>
      <c r="S72" s="13" t="s">
        <v>256</v>
      </c>
      <c r="T72" s="13" t="s">
        <v>256</v>
      </c>
      <c r="U72" s="13" t="s">
        <v>256</v>
      </c>
      <c r="V72" s="13" t="s">
        <v>256</v>
      </c>
      <c r="W72" s="13" t="s">
        <v>256</v>
      </c>
      <c r="X72" s="13" t="s">
        <v>256</v>
      </c>
      <c r="Y72" s="13" t="s">
        <v>256</v>
      </c>
      <c r="Z72" s="13" t="s">
        <v>256</v>
      </c>
      <c r="AA72" s="13" t="s">
        <v>256</v>
      </c>
      <c r="AB72" s="37" t="s">
        <v>255</v>
      </c>
      <c r="AC72" s="37" t="s">
        <v>697</v>
      </c>
      <c r="AD72" s="113"/>
    </row>
    <row r="73" s="78" customFormat="1" ht="63.75" customHeight="1" spans="4:30">
      <c r="D73" s="37">
        <v>68</v>
      </c>
      <c r="E73" s="37" t="s">
        <v>669</v>
      </c>
      <c r="F73" s="13" t="s">
        <v>302</v>
      </c>
      <c r="G73" s="13" t="s">
        <v>789</v>
      </c>
      <c r="H73" s="89" t="s">
        <v>935</v>
      </c>
      <c r="I73" s="37" t="s">
        <v>243</v>
      </c>
      <c r="J73" s="37" t="s">
        <v>260</v>
      </c>
      <c r="K73" s="37" t="s">
        <v>936</v>
      </c>
      <c r="L73" s="13" t="s">
        <v>937</v>
      </c>
      <c r="M73" s="119" t="s">
        <v>938</v>
      </c>
      <c r="N73" s="119" t="s">
        <v>939</v>
      </c>
      <c r="O73" s="97">
        <f t="shared" si="4"/>
        <v>590400</v>
      </c>
      <c r="P73" s="97">
        <v>590400</v>
      </c>
      <c r="Q73" s="104"/>
      <c r="R73" s="41"/>
      <c r="S73" s="13" t="s">
        <v>254</v>
      </c>
      <c r="T73" s="13" t="s">
        <v>256</v>
      </c>
      <c r="U73" s="13" t="s">
        <v>256</v>
      </c>
      <c r="V73" s="13" t="s">
        <v>256</v>
      </c>
      <c r="W73" s="13" t="s">
        <v>256</v>
      </c>
      <c r="X73" s="13" t="s">
        <v>257</v>
      </c>
      <c r="Y73" s="13" t="s">
        <v>938</v>
      </c>
      <c r="Z73" s="13" t="s">
        <v>256</v>
      </c>
      <c r="AA73" s="13" t="s">
        <v>256</v>
      </c>
      <c r="AB73" s="37" t="s">
        <v>255</v>
      </c>
      <c r="AC73" s="37" t="s">
        <v>906</v>
      </c>
      <c r="AD73" s="113"/>
    </row>
    <row r="74" s="78" customFormat="1" ht="75.75" customHeight="1" spans="4:30">
      <c r="D74" s="37">
        <v>69</v>
      </c>
      <c r="E74" s="37" t="s">
        <v>670</v>
      </c>
      <c r="F74" s="13" t="s">
        <v>302</v>
      </c>
      <c r="G74" s="13" t="s">
        <v>789</v>
      </c>
      <c r="H74" s="89" t="s">
        <v>940</v>
      </c>
      <c r="I74" s="37" t="s">
        <v>243</v>
      </c>
      <c r="J74" s="37" t="s">
        <v>282</v>
      </c>
      <c r="K74" s="37" t="s">
        <v>941</v>
      </c>
      <c r="L74" s="13" t="s">
        <v>942</v>
      </c>
      <c r="M74" s="119" t="s">
        <v>943</v>
      </c>
      <c r="N74" s="119" t="s">
        <v>944</v>
      </c>
      <c r="O74" s="97">
        <f t="shared" si="4"/>
        <v>737837.49</v>
      </c>
      <c r="P74" s="97">
        <v>737837.49</v>
      </c>
      <c r="Q74" s="104"/>
      <c r="R74" s="41"/>
      <c r="S74" s="13" t="s">
        <v>256</v>
      </c>
      <c r="T74" s="13" t="s">
        <v>256</v>
      </c>
      <c r="U74" s="13" t="s">
        <v>256</v>
      </c>
      <c r="V74" s="13" t="s">
        <v>256</v>
      </c>
      <c r="W74" s="13" t="s">
        <v>256</v>
      </c>
      <c r="X74" s="13" t="s">
        <v>256</v>
      </c>
      <c r="Y74" s="13" t="s">
        <v>256</v>
      </c>
      <c r="Z74" s="13" t="s">
        <v>256</v>
      </c>
      <c r="AA74" s="13" t="s">
        <v>256</v>
      </c>
      <c r="AB74" s="37" t="s">
        <v>255</v>
      </c>
      <c r="AC74" s="37" t="s">
        <v>945</v>
      </c>
      <c r="AD74" s="113"/>
    </row>
    <row r="75" s="78" customFormat="1" ht="51" customHeight="1" spans="4:30">
      <c r="D75" s="37">
        <v>70</v>
      </c>
      <c r="E75" s="37" t="s">
        <v>671</v>
      </c>
      <c r="F75" s="13" t="s">
        <v>302</v>
      </c>
      <c r="G75" s="13" t="s">
        <v>789</v>
      </c>
      <c r="H75" s="89" t="s">
        <v>946</v>
      </c>
      <c r="I75" s="37" t="s">
        <v>243</v>
      </c>
      <c r="J75" s="37" t="s">
        <v>282</v>
      </c>
      <c r="K75" s="37" t="s">
        <v>947</v>
      </c>
      <c r="L75" s="13" t="s">
        <v>948</v>
      </c>
      <c r="M75" s="119" t="s">
        <v>938</v>
      </c>
      <c r="N75" s="119" t="s">
        <v>939</v>
      </c>
      <c r="O75" s="97">
        <f t="shared" si="4"/>
        <v>1587200</v>
      </c>
      <c r="P75" s="97">
        <v>1587200</v>
      </c>
      <c r="Q75" s="104"/>
      <c r="R75" s="41"/>
      <c r="S75" s="13" t="s">
        <v>256</v>
      </c>
      <c r="T75" s="13" t="s">
        <v>256</v>
      </c>
      <c r="U75" s="13" t="s">
        <v>256</v>
      </c>
      <c r="V75" s="13" t="s">
        <v>256</v>
      </c>
      <c r="W75" s="13" t="s">
        <v>256</v>
      </c>
      <c r="X75" s="13" t="s">
        <v>256</v>
      </c>
      <c r="Y75" s="13" t="s">
        <v>256</v>
      </c>
      <c r="Z75" s="13" t="s">
        <v>256</v>
      </c>
      <c r="AA75" s="13" t="s">
        <v>256</v>
      </c>
      <c r="AB75" s="37" t="s">
        <v>255</v>
      </c>
      <c r="AC75" s="37" t="s">
        <v>697</v>
      </c>
      <c r="AD75" s="113"/>
    </row>
    <row r="76" s="78" customFormat="1" ht="83.25" customHeight="1" spans="4:30">
      <c r="D76" s="37">
        <v>71</v>
      </c>
      <c r="E76" s="37" t="s">
        <v>672</v>
      </c>
      <c r="F76" s="13" t="s">
        <v>302</v>
      </c>
      <c r="G76" s="13" t="s">
        <v>417</v>
      </c>
      <c r="H76" s="89" t="s">
        <v>949</v>
      </c>
      <c r="I76" s="37" t="s">
        <v>243</v>
      </c>
      <c r="J76" s="37" t="s">
        <v>260</v>
      </c>
      <c r="K76" s="37" t="s">
        <v>950</v>
      </c>
      <c r="L76" s="13" t="s">
        <v>951</v>
      </c>
      <c r="M76" s="119" t="s">
        <v>417</v>
      </c>
      <c r="N76" s="119" t="s">
        <v>952</v>
      </c>
      <c r="O76" s="97">
        <f t="shared" si="4"/>
        <v>2100000</v>
      </c>
      <c r="P76" s="97">
        <v>2100000</v>
      </c>
      <c r="Q76" s="104"/>
      <c r="R76" s="41"/>
      <c r="S76" s="37" t="s">
        <v>254</v>
      </c>
      <c r="T76" s="13" t="s">
        <v>256</v>
      </c>
      <c r="U76" s="13" t="s">
        <v>256</v>
      </c>
      <c r="V76" s="13" t="s">
        <v>256</v>
      </c>
      <c r="W76" s="13" t="s">
        <v>256</v>
      </c>
      <c r="X76" s="13" t="s">
        <v>257</v>
      </c>
      <c r="Y76" s="119" t="s">
        <v>417</v>
      </c>
      <c r="Z76" s="13" t="s">
        <v>256</v>
      </c>
      <c r="AA76" s="13" t="s">
        <v>256</v>
      </c>
      <c r="AB76" s="37" t="s">
        <v>258</v>
      </c>
      <c r="AC76" s="37"/>
      <c r="AD76" s="113"/>
    </row>
    <row r="77" s="78" customFormat="1" ht="51.75" customHeight="1" spans="4:30">
      <c r="D77" s="37">
        <v>72</v>
      </c>
      <c r="E77" s="37" t="s">
        <v>673</v>
      </c>
      <c r="F77" s="13" t="s">
        <v>302</v>
      </c>
      <c r="G77" s="13" t="s">
        <v>417</v>
      </c>
      <c r="H77" s="89" t="s">
        <v>953</v>
      </c>
      <c r="I77" s="37" t="s">
        <v>243</v>
      </c>
      <c r="J77" s="37" t="s">
        <v>319</v>
      </c>
      <c r="K77" s="37" t="s">
        <v>954</v>
      </c>
      <c r="L77" s="13" t="s">
        <v>955</v>
      </c>
      <c r="M77" s="120" t="s">
        <v>437</v>
      </c>
      <c r="N77" s="120" t="s">
        <v>956</v>
      </c>
      <c r="O77" s="97">
        <f t="shared" si="4"/>
        <v>360000</v>
      </c>
      <c r="P77" s="97">
        <v>360000</v>
      </c>
      <c r="Q77" s="104"/>
      <c r="R77" s="41"/>
      <c r="S77" s="37" t="s">
        <v>254</v>
      </c>
      <c r="T77" s="13" t="s">
        <v>256</v>
      </c>
      <c r="U77" s="13" t="s">
        <v>256</v>
      </c>
      <c r="V77" s="13" t="s">
        <v>256</v>
      </c>
      <c r="W77" s="13" t="s">
        <v>256</v>
      </c>
      <c r="X77" s="13" t="s">
        <v>257</v>
      </c>
      <c r="Y77" s="120" t="s">
        <v>437</v>
      </c>
      <c r="Z77" s="13" t="s">
        <v>256</v>
      </c>
      <c r="AA77" s="13" t="s">
        <v>256</v>
      </c>
      <c r="AB77" s="37" t="s">
        <v>270</v>
      </c>
      <c r="AC77" s="37"/>
      <c r="AD77" s="113"/>
    </row>
    <row r="78" s="78" customFormat="1" ht="54.75" customHeight="1" spans="4:30">
      <c r="D78" s="37">
        <v>73</v>
      </c>
      <c r="E78" s="37" t="s">
        <v>674</v>
      </c>
      <c r="F78" s="13" t="s">
        <v>302</v>
      </c>
      <c r="G78" s="13" t="s">
        <v>417</v>
      </c>
      <c r="H78" s="89" t="s">
        <v>957</v>
      </c>
      <c r="I78" s="37" t="s">
        <v>243</v>
      </c>
      <c r="J78" s="37" t="s">
        <v>260</v>
      </c>
      <c r="K78" s="37" t="s">
        <v>958</v>
      </c>
      <c r="L78" s="13" t="s">
        <v>959</v>
      </c>
      <c r="M78" s="13" t="s">
        <v>933</v>
      </c>
      <c r="N78" s="13" t="s">
        <v>934</v>
      </c>
      <c r="O78" s="97">
        <f t="shared" si="4"/>
        <v>1800000</v>
      </c>
      <c r="P78" s="97">
        <v>1800000</v>
      </c>
      <c r="Q78" s="104"/>
      <c r="R78" s="41"/>
      <c r="S78" s="37" t="s">
        <v>254</v>
      </c>
      <c r="T78" s="13" t="s">
        <v>256</v>
      </c>
      <c r="U78" s="13" t="s">
        <v>256</v>
      </c>
      <c r="V78" s="13" t="s">
        <v>256</v>
      </c>
      <c r="W78" s="13" t="s">
        <v>256</v>
      </c>
      <c r="X78" s="13" t="s">
        <v>257</v>
      </c>
      <c r="Y78" s="13" t="s">
        <v>933</v>
      </c>
      <c r="Z78" s="13" t="s">
        <v>256</v>
      </c>
      <c r="AA78" s="13" t="s">
        <v>256</v>
      </c>
      <c r="AB78" s="37" t="s">
        <v>270</v>
      </c>
      <c r="AC78" s="37"/>
      <c r="AD78" s="113"/>
    </row>
    <row r="79" s="78" customFormat="1" ht="40.5" customHeight="1" spans="4:30">
      <c r="D79" s="37">
        <v>74</v>
      </c>
      <c r="E79" s="37" t="s">
        <v>676</v>
      </c>
      <c r="F79" s="13" t="s">
        <v>302</v>
      </c>
      <c r="G79" s="13" t="s">
        <v>417</v>
      </c>
      <c r="H79" s="89" t="s">
        <v>960</v>
      </c>
      <c r="I79" s="37" t="s">
        <v>243</v>
      </c>
      <c r="J79" s="37" t="s">
        <v>260</v>
      </c>
      <c r="K79" s="37" t="s">
        <v>961</v>
      </c>
      <c r="L79" s="13" t="s">
        <v>962</v>
      </c>
      <c r="M79" s="13" t="s">
        <v>963</v>
      </c>
      <c r="N79" s="13" t="s">
        <v>964</v>
      </c>
      <c r="O79" s="97">
        <f t="shared" si="4"/>
        <v>1785166.8</v>
      </c>
      <c r="P79" s="97">
        <v>720000</v>
      </c>
      <c r="Q79" s="104">
        <v>1065166.8</v>
      </c>
      <c r="R79" s="41"/>
      <c r="S79" s="37" t="s">
        <v>254</v>
      </c>
      <c r="T79" s="13" t="s">
        <v>256</v>
      </c>
      <c r="U79" s="13" t="s">
        <v>256</v>
      </c>
      <c r="V79" s="13" t="s">
        <v>256</v>
      </c>
      <c r="W79" s="13" t="s">
        <v>256</v>
      </c>
      <c r="X79" s="13" t="s">
        <v>257</v>
      </c>
      <c r="Y79" s="13" t="s">
        <v>963</v>
      </c>
      <c r="Z79" s="13" t="s">
        <v>256</v>
      </c>
      <c r="AA79" s="13" t="s">
        <v>256</v>
      </c>
      <c r="AB79" s="37" t="s">
        <v>270</v>
      </c>
      <c r="AC79" s="37"/>
      <c r="AD79" s="113"/>
    </row>
    <row r="80" s="78" customFormat="1" ht="50.25" customHeight="1" spans="4:30">
      <c r="D80" s="37">
        <v>75</v>
      </c>
      <c r="E80" s="37" t="s">
        <v>677</v>
      </c>
      <c r="F80" s="13" t="s">
        <v>302</v>
      </c>
      <c r="G80" s="13" t="s">
        <v>417</v>
      </c>
      <c r="H80" s="89" t="s">
        <v>965</v>
      </c>
      <c r="I80" s="37" t="s">
        <v>243</v>
      </c>
      <c r="J80" s="37" t="s">
        <v>260</v>
      </c>
      <c r="K80" s="37" t="s">
        <v>966</v>
      </c>
      <c r="L80" s="13" t="s">
        <v>967</v>
      </c>
      <c r="M80" s="13" t="s">
        <v>437</v>
      </c>
      <c r="N80" s="13" t="s">
        <v>968</v>
      </c>
      <c r="O80" s="97">
        <f t="shared" si="4"/>
        <v>1655419.95</v>
      </c>
      <c r="P80" s="97">
        <v>1655419.95</v>
      </c>
      <c r="Q80" s="104"/>
      <c r="R80" s="41"/>
      <c r="S80" s="13" t="s">
        <v>256</v>
      </c>
      <c r="T80" s="13" t="s">
        <v>256</v>
      </c>
      <c r="U80" s="13" t="s">
        <v>256</v>
      </c>
      <c r="V80" s="13" t="s">
        <v>256</v>
      </c>
      <c r="W80" s="13" t="s">
        <v>256</v>
      </c>
      <c r="X80" s="13" t="s">
        <v>256</v>
      </c>
      <c r="Y80" s="13" t="s">
        <v>256</v>
      </c>
      <c r="Z80" s="13" t="s">
        <v>256</v>
      </c>
      <c r="AA80" s="13" t="s">
        <v>256</v>
      </c>
      <c r="AB80" s="37" t="s">
        <v>255</v>
      </c>
      <c r="AC80" s="37" t="s">
        <v>697</v>
      </c>
      <c r="AD80" s="113"/>
    </row>
    <row r="81" ht="180" customHeight="1" spans="4:29">
      <c r="D81" s="118"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D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13 J14 J15 J16 J17 J18 J19 J20 J21 J22 J23 J24 J25 J37 J38 J40 J43 J44 J45 J64 J6:J9 J10:J11 J26:J36 J41:J42 J46:J47 J48:J49 J50:J62 J65:J66 J69:J80">
      <formula1>INDIRECT($I6)</formula1>
    </dataValidation>
    <dataValidation type="list" allowBlank="1" showInputMessage="1" showErrorMessage="1" sqref="AB6:AB80">
      <formula1>"是,否,业主单位即资产所有者，无需移交"</formula1>
    </dataValidation>
    <dataValidation type="list" allowBlank="1" showInputMessage="1" showErrorMessage="1" sqref="I6:I80">
      <formula1>项目大类</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80"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2" t="s">
        <v>603</v>
      </c>
      <c r="E1" s="2"/>
      <c r="F1" s="2"/>
      <c r="G1" s="2"/>
      <c r="H1" s="33"/>
      <c r="I1" s="2"/>
      <c r="J1" s="2"/>
      <c r="K1" s="33"/>
      <c r="L1" s="33"/>
      <c r="M1" s="33"/>
      <c r="N1" s="33"/>
      <c r="O1" s="33"/>
      <c r="P1" s="33"/>
      <c r="Q1" s="101"/>
      <c r="R1" s="33"/>
      <c r="S1" s="33"/>
      <c r="T1" s="33"/>
      <c r="U1" s="33"/>
      <c r="V1" s="33"/>
      <c r="W1" s="33"/>
      <c r="X1" s="33"/>
      <c r="Y1" s="33"/>
      <c r="Z1" s="33"/>
      <c r="AA1" s="33"/>
      <c r="AB1" s="33"/>
      <c r="AC1" s="33"/>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81"/>
      <c r="H3" s="81"/>
      <c r="I3" s="81"/>
      <c r="J3" s="81"/>
      <c r="K3" s="81"/>
      <c r="L3" s="81"/>
      <c r="M3" s="81"/>
      <c r="N3" s="81"/>
      <c r="O3" s="81"/>
      <c r="P3" s="81"/>
      <c r="Q3" s="102"/>
      <c r="R3" s="81"/>
      <c r="S3" s="81"/>
      <c r="T3" s="81"/>
      <c r="U3" s="81"/>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11" t="s">
        <v>230</v>
      </c>
    </row>
    <row r="5" ht="46.5" customHeight="1" spans="4:30">
      <c r="D5" s="35"/>
      <c r="E5" s="35"/>
      <c r="F5" s="36"/>
      <c r="G5" s="36"/>
      <c r="H5" s="35"/>
      <c r="I5" s="39" t="s">
        <v>231</v>
      </c>
      <c r="J5" s="36" t="s">
        <v>232</v>
      </c>
      <c r="K5" s="36"/>
      <c r="L5" s="35"/>
      <c r="M5" s="35"/>
      <c r="N5" s="35"/>
      <c r="O5" s="34" t="s">
        <v>29</v>
      </c>
      <c r="P5" s="40" t="s">
        <v>691</v>
      </c>
      <c r="Q5" s="103" t="s">
        <v>11</v>
      </c>
      <c r="R5" s="42"/>
      <c r="S5" s="34" t="s">
        <v>234</v>
      </c>
      <c r="T5" s="34" t="s">
        <v>235</v>
      </c>
      <c r="U5" s="34" t="s">
        <v>236</v>
      </c>
      <c r="V5" s="34" t="s">
        <v>237</v>
      </c>
      <c r="W5" s="34" t="s">
        <v>238</v>
      </c>
      <c r="X5" s="34" t="s">
        <v>239</v>
      </c>
      <c r="Y5" s="34" t="s">
        <v>240</v>
      </c>
      <c r="Z5" s="34" t="s">
        <v>241</v>
      </c>
      <c r="AA5" s="34" t="s">
        <v>242</v>
      </c>
      <c r="AB5" s="42"/>
      <c r="AC5" s="34"/>
      <c r="AD5" s="112"/>
    </row>
    <row r="6" s="78" customFormat="1" ht="123" customHeight="1" spans="1:31">
      <c r="A6" s="78" t="s">
        <v>243</v>
      </c>
      <c r="B6" s="78" t="s">
        <v>244</v>
      </c>
      <c r="C6" s="78" t="s">
        <v>245</v>
      </c>
      <c r="D6" s="37">
        <v>1</v>
      </c>
      <c r="E6" s="13" t="s">
        <v>692</v>
      </c>
      <c r="F6" s="37" t="s">
        <v>247</v>
      </c>
      <c r="G6" s="37" t="s">
        <v>693</v>
      </c>
      <c r="H6" s="82" t="s">
        <v>694</v>
      </c>
      <c r="I6" s="37" t="s">
        <v>244</v>
      </c>
      <c r="J6" s="37" t="s">
        <v>283</v>
      </c>
      <c r="K6" s="37" t="s">
        <v>695</v>
      </c>
      <c r="L6" s="13" t="s">
        <v>696</v>
      </c>
      <c r="M6" s="13" t="s">
        <v>693</v>
      </c>
      <c r="N6" s="13" t="s">
        <v>253</v>
      </c>
      <c r="O6" s="94">
        <f>P6+Q6+R6</f>
        <v>1904200</v>
      </c>
      <c r="P6" s="94">
        <v>1904200</v>
      </c>
      <c r="Q6" s="104"/>
      <c r="R6" s="41"/>
      <c r="S6" s="13" t="s">
        <v>256</v>
      </c>
      <c r="T6" s="13" t="s">
        <v>256</v>
      </c>
      <c r="U6" s="13" t="s">
        <v>256</v>
      </c>
      <c r="V6" s="13" t="s">
        <v>256</v>
      </c>
      <c r="W6" s="13" t="s">
        <v>256</v>
      </c>
      <c r="X6" s="13" t="s">
        <v>256</v>
      </c>
      <c r="Y6" s="13" t="s">
        <v>256</v>
      </c>
      <c r="Z6" s="13" t="s">
        <v>256</v>
      </c>
      <c r="AA6" s="13" t="s">
        <v>256</v>
      </c>
      <c r="AB6" s="37" t="s">
        <v>255</v>
      </c>
      <c r="AC6" s="37" t="s">
        <v>697</v>
      </c>
      <c r="AD6" s="13" t="s">
        <v>259</v>
      </c>
      <c r="AE6" s="78" t="b">
        <f>G6=M6</f>
        <v>1</v>
      </c>
    </row>
    <row r="7" s="78" customFormat="1" ht="56.25" customHeight="1" spans="1:31">
      <c r="A7" s="78" t="s">
        <v>260</v>
      </c>
      <c r="B7" s="78" t="s">
        <v>261</v>
      </c>
      <c r="C7" s="78" t="s">
        <v>19</v>
      </c>
      <c r="D7" s="37">
        <v>2</v>
      </c>
      <c r="E7" s="13" t="s">
        <v>698</v>
      </c>
      <c r="F7" s="37" t="s">
        <v>247</v>
      </c>
      <c r="G7" s="37" t="s">
        <v>693</v>
      </c>
      <c r="H7" s="82" t="s">
        <v>699</v>
      </c>
      <c r="I7" s="37" t="s">
        <v>244</v>
      </c>
      <c r="J7" s="37" t="s">
        <v>283</v>
      </c>
      <c r="K7" s="37" t="s">
        <v>700</v>
      </c>
      <c r="L7" s="13" t="s">
        <v>701</v>
      </c>
      <c r="M7" s="13" t="s">
        <v>693</v>
      </c>
      <c r="N7" s="13" t="s">
        <v>702</v>
      </c>
      <c r="O7" s="94">
        <f t="shared" ref="O7:O46" si="0">P7+Q7+R7</f>
        <v>1038000</v>
      </c>
      <c r="P7" s="94">
        <v>1038000</v>
      </c>
      <c r="Q7" s="104"/>
      <c r="R7" s="41"/>
      <c r="S7" s="13" t="s">
        <v>256</v>
      </c>
      <c r="T7" s="13" t="s">
        <v>256</v>
      </c>
      <c r="U7" s="13" t="s">
        <v>256</v>
      </c>
      <c r="V7" s="13" t="s">
        <v>256</v>
      </c>
      <c r="W7" s="13" t="s">
        <v>256</v>
      </c>
      <c r="X7" s="13" t="s">
        <v>256</v>
      </c>
      <c r="Y7" s="13" t="s">
        <v>256</v>
      </c>
      <c r="Z7" s="13" t="s">
        <v>256</v>
      </c>
      <c r="AA7" s="13" t="s">
        <v>256</v>
      </c>
      <c r="AB7" s="37" t="s">
        <v>255</v>
      </c>
      <c r="AC7" s="37" t="s">
        <v>697</v>
      </c>
      <c r="AD7" s="113"/>
      <c r="AE7" s="78" t="b">
        <f t="shared" ref="AE7:AE70" si="1">G7=M7</f>
        <v>1</v>
      </c>
    </row>
    <row r="8" s="78" customFormat="1" ht="56.25" customHeight="1" spans="1:31">
      <c r="A8" s="78" t="s">
        <v>282</v>
      </c>
      <c r="B8" s="78" t="s">
        <v>283</v>
      </c>
      <c r="C8" s="78" t="s">
        <v>284</v>
      </c>
      <c r="D8" s="37">
        <v>3</v>
      </c>
      <c r="E8" s="13" t="s">
        <v>703</v>
      </c>
      <c r="F8" s="37" t="s">
        <v>247</v>
      </c>
      <c r="G8" s="37" t="s">
        <v>693</v>
      </c>
      <c r="H8" s="82" t="s">
        <v>704</v>
      </c>
      <c r="I8" s="37" t="s">
        <v>244</v>
      </c>
      <c r="J8" s="37" t="s">
        <v>283</v>
      </c>
      <c r="K8" s="37" t="s">
        <v>705</v>
      </c>
      <c r="L8" s="13" t="s">
        <v>706</v>
      </c>
      <c r="M8" s="13" t="s">
        <v>693</v>
      </c>
      <c r="N8" s="13" t="s">
        <v>707</v>
      </c>
      <c r="O8" s="94">
        <f t="shared" si="0"/>
        <v>2181500</v>
      </c>
      <c r="P8" s="94">
        <v>2181500</v>
      </c>
      <c r="Q8" s="104"/>
      <c r="R8" s="41"/>
      <c r="S8" s="13" t="s">
        <v>256</v>
      </c>
      <c r="T8" s="13" t="s">
        <v>256</v>
      </c>
      <c r="U8" s="13" t="s">
        <v>256</v>
      </c>
      <c r="V8" s="13" t="s">
        <v>256</v>
      </c>
      <c r="W8" s="13" t="s">
        <v>256</v>
      </c>
      <c r="X8" s="13" t="s">
        <v>256</v>
      </c>
      <c r="Y8" s="13" t="s">
        <v>256</v>
      </c>
      <c r="Z8" s="13" t="s">
        <v>256</v>
      </c>
      <c r="AA8" s="13" t="s">
        <v>256</v>
      </c>
      <c r="AB8" s="37" t="s">
        <v>255</v>
      </c>
      <c r="AC8" s="37" t="s">
        <v>697</v>
      </c>
      <c r="AD8" s="113"/>
      <c r="AE8" s="78" t="b">
        <f t="shared" si="1"/>
        <v>1</v>
      </c>
    </row>
    <row r="9" s="78" customFormat="1" ht="84.75" customHeight="1" spans="1:31">
      <c r="A9" s="78" t="s">
        <v>291</v>
      </c>
      <c r="B9" s="78" t="s">
        <v>292</v>
      </c>
      <c r="C9" s="78" t="s">
        <v>293</v>
      </c>
      <c r="D9" s="37">
        <v>4</v>
      </c>
      <c r="E9" s="13" t="s">
        <v>708</v>
      </c>
      <c r="F9" s="37" t="s">
        <v>247</v>
      </c>
      <c r="G9" s="37" t="s">
        <v>693</v>
      </c>
      <c r="H9" s="82" t="s">
        <v>709</v>
      </c>
      <c r="I9" s="37" t="s">
        <v>244</v>
      </c>
      <c r="J9" s="37" t="s">
        <v>250</v>
      </c>
      <c r="K9" s="37" t="s">
        <v>321</v>
      </c>
      <c r="L9" s="13" t="s">
        <v>710</v>
      </c>
      <c r="M9" s="37" t="s">
        <v>693</v>
      </c>
      <c r="N9" s="13" t="s">
        <v>711</v>
      </c>
      <c r="O9" s="94">
        <f t="shared" si="0"/>
        <v>4550564.17</v>
      </c>
      <c r="P9" s="94">
        <v>4550564.17</v>
      </c>
      <c r="Q9" s="104"/>
      <c r="R9" s="41"/>
      <c r="S9" s="13" t="s">
        <v>256</v>
      </c>
      <c r="T9" s="13" t="s">
        <v>256</v>
      </c>
      <c r="U9" s="13" t="s">
        <v>256</v>
      </c>
      <c r="V9" s="13" t="s">
        <v>256</v>
      </c>
      <c r="W9" s="13" t="s">
        <v>256</v>
      </c>
      <c r="X9" s="13" t="s">
        <v>256</v>
      </c>
      <c r="Y9" s="13" t="s">
        <v>256</v>
      </c>
      <c r="Z9" s="13" t="s">
        <v>256</v>
      </c>
      <c r="AA9" s="13" t="s">
        <v>256</v>
      </c>
      <c r="AB9" s="37" t="s">
        <v>255</v>
      </c>
      <c r="AC9" s="37" t="s">
        <v>712</v>
      </c>
      <c r="AD9" s="113"/>
      <c r="AE9" s="78" t="b">
        <f t="shared" si="1"/>
        <v>1</v>
      </c>
    </row>
    <row r="10" s="78" customFormat="1" ht="121.5" customHeight="1" spans="1:31">
      <c r="A10" s="78" t="s">
        <v>299</v>
      </c>
      <c r="B10" s="78" t="s">
        <v>300</v>
      </c>
      <c r="C10" s="78" t="s">
        <v>301</v>
      </c>
      <c r="D10" s="37">
        <v>5</v>
      </c>
      <c r="E10" s="13" t="s">
        <v>713</v>
      </c>
      <c r="F10" s="37" t="s">
        <v>276</v>
      </c>
      <c r="G10" s="37" t="s">
        <v>263</v>
      </c>
      <c r="H10" s="82" t="s">
        <v>714</v>
      </c>
      <c r="I10" s="37" t="s">
        <v>244</v>
      </c>
      <c r="J10" s="13" t="s">
        <v>266</v>
      </c>
      <c r="K10" s="37" t="s">
        <v>715</v>
      </c>
      <c r="L10" s="13" t="s">
        <v>716</v>
      </c>
      <c r="M10" s="37" t="s">
        <v>264</v>
      </c>
      <c r="N10" s="13" t="s">
        <v>717</v>
      </c>
      <c r="O10" s="94">
        <f t="shared" si="0"/>
        <v>8210000</v>
      </c>
      <c r="P10" s="94">
        <v>8210000</v>
      </c>
      <c r="Q10" s="104"/>
      <c r="R10" s="41"/>
      <c r="S10" s="37" t="s">
        <v>254</v>
      </c>
      <c r="T10" s="13" t="s">
        <v>270</v>
      </c>
      <c r="U10" s="13" t="s">
        <v>271</v>
      </c>
      <c r="V10" s="37" t="s">
        <v>718</v>
      </c>
      <c r="W10" s="94">
        <v>492600</v>
      </c>
      <c r="X10" s="37" t="s">
        <v>273</v>
      </c>
      <c r="Y10" s="37" t="s">
        <v>718</v>
      </c>
      <c r="Z10" s="13" t="s">
        <v>256</v>
      </c>
      <c r="AA10" s="13" t="s">
        <v>256</v>
      </c>
      <c r="AB10" s="37" t="s">
        <v>270</v>
      </c>
      <c r="AC10" s="37"/>
      <c r="AD10" s="113"/>
      <c r="AE10" s="78" t="b">
        <f t="shared" si="1"/>
        <v>0</v>
      </c>
    </row>
    <row r="11" s="78" customFormat="1" ht="121.5" customHeight="1" spans="1:31">
      <c r="A11" s="78" t="s">
        <v>310</v>
      </c>
      <c r="B11" s="78" t="s">
        <v>311</v>
      </c>
      <c r="C11" s="78" t="s">
        <v>312</v>
      </c>
      <c r="D11" s="37">
        <v>6</v>
      </c>
      <c r="E11" s="13" t="s">
        <v>719</v>
      </c>
      <c r="F11" s="37" t="s">
        <v>276</v>
      </c>
      <c r="G11" s="37" t="s">
        <v>263</v>
      </c>
      <c r="H11" s="82" t="s">
        <v>720</v>
      </c>
      <c r="I11" s="37" t="s">
        <v>244</v>
      </c>
      <c r="J11" s="13" t="s">
        <v>266</v>
      </c>
      <c r="K11" s="37" t="s">
        <v>721</v>
      </c>
      <c r="L11" s="13" t="s">
        <v>722</v>
      </c>
      <c r="M11" s="37" t="s">
        <v>723</v>
      </c>
      <c r="N11" s="13" t="s">
        <v>717</v>
      </c>
      <c r="O11" s="94">
        <f t="shared" si="0"/>
        <v>3000000</v>
      </c>
      <c r="P11" s="94">
        <v>3000000</v>
      </c>
      <c r="Q11" s="104"/>
      <c r="R11" s="41"/>
      <c r="S11" s="37" t="s">
        <v>254</v>
      </c>
      <c r="T11" s="13" t="s">
        <v>270</v>
      </c>
      <c r="U11" s="13" t="s">
        <v>271</v>
      </c>
      <c r="V11" s="37" t="s">
        <v>718</v>
      </c>
      <c r="W11" s="37"/>
      <c r="X11" s="37" t="s">
        <v>273</v>
      </c>
      <c r="Y11" s="37" t="s">
        <v>718</v>
      </c>
      <c r="Z11" s="13" t="s">
        <v>256</v>
      </c>
      <c r="AA11" s="13" t="s">
        <v>256</v>
      </c>
      <c r="AB11" s="37" t="s">
        <v>270</v>
      </c>
      <c r="AC11" s="37"/>
      <c r="AD11" s="113"/>
      <c r="AE11" s="78" t="b">
        <f t="shared" si="1"/>
        <v>0</v>
      </c>
    </row>
    <row r="12" s="78" customFormat="1" ht="112.5" customHeight="1" spans="1:31">
      <c r="A12" s="78" t="s">
        <v>319</v>
      </c>
      <c r="B12" s="78" t="s">
        <v>278</v>
      </c>
      <c r="C12" s="78" t="s">
        <v>250</v>
      </c>
      <c r="D12" s="37">
        <v>7</v>
      </c>
      <c r="E12" s="13" t="s">
        <v>724</v>
      </c>
      <c r="F12" s="37" t="s">
        <v>276</v>
      </c>
      <c r="G12" s="37" t="s">
        <v>725</v>
      </c>
      <c r="H12" s="82" t="s">
        <v>726</v>
      </c>
      <c r="I12" s="37" t="s">
        <v>244</v>
      </c>
      <c r="J12" s="13" t="s">
        <v>266</v>
      </c>
      <c r="K12" s="37" t="s">
        <v>727</v>
      </c>
      <c r="L12" s="13" t="s">
        <v>728</v>
      </c>
      <c r="M12" s="37" t="s">
        <v>729</v>
      </c>
      <c r="N12" s="13" t="s">
        <v>730</v>
      </c>
      <c r="O12" s="94">
        <f t="shared" si="0"/>
        <v>500000</v>
      </c>
      <c r="P12" s="94">
        <v>500000</v>
      </c>
      <c r="Q12" s="104"/>
      <c r="R12" s="41"/>
      <c r="S12" s="37" t="s">
        <v>254</v>
      </c>
      <c r="T12" s="13" t="s">
        <v>270</v>
      </c>
      <c r="U12" s="13" t="s">
        <v>271</v>
      </c>
      <c r="V12" s="37" t="s">
        <v>731</v>
      </c>
      <c r="W12" s="37"/>
      <c r="X12" s="37" t="s">
        <v>273</v>
      </c>
      <c r="Y12" s="37" t="s">
        <v>731</v>
      </c>
      <c r="Z12" s="13" t="s">
        <v>256</v>
      </c>
      <c r="AA12" s="13" t="s">
        <v>256</v>
      </c>
      <c r="AB12" s="37" t="s">
        <v>270</v>
      </c>
      <c r="AC12" s="37"/>
      <c r="AD12" s="113"/>
      <c r="AE12" s="78" t="b">
        <f t="shared" si="1"/>
        <v>0</v>
      </c>
    </row>
    <row r="13" s="78" customFormat="1" ht="49.5" customHeight="1" spans="1:31">
      <c r="A13" s="78" t="s">
        <v>326</v>
      </c>
      <c r="B13" s="78" t="s">
        <v>327</v>
      </c>
      <c r="D13" s="37">
        <v>8</v>
      </c>
      <c r="E13" s="13" t="s">
        <v>732</v>
      </c>
      <c r="F13" s="37" t="s">
        <v>335</v>
      </c>
      <c r="G13" s="37" t="s">
        <v>457</v>
      </c>
      <c r="H13" s="82" t="s">
        <v>733</v>
      </c>
      <c r="I13" s="37" t="s">
        <v>244</v>
      </c>
      <c r="J13" s="13" t="s">
        <v>266</v>
      </c>
      <c r="K13" s="37" t="s">
        <v>734</v>
      </c>
      <c r="L13" s="13" t="s">
        <v>735</v>
      </c>
      <c r="M13" s="37" t="s">
        <v>736</v>
      </c>
      <c r="N13" s="13" t="s">
        <v>737</v>
      </c>
      <c r="O13" s="94">
        <f t="shared" si="0"/>
        <v>10000000</v>
      </c>
      <c r="P13" s="94">
        <v>10000000</v>
      </c>
      <c r="Q13" s="104"/>
      <c r="R13" s="41"/>
      <c r="S13" s="37" t="s">
        <v>254</v>
      </c>
      <c r="T13" s="13" t="s">
        <v>270</v>
      </c>
      <c r="U13" s="13" t="s">
        <v>271</v>
      </c>
      <c r="V13" s="37" t="s">
        <v>738</v>
      </c>
      <c r="W13" s="37"/>
      <c r="X13" s="37" t="s">
        <v>273</v>
      </c>
      <c r="Y13" s="37" t="s">
        <v>738</v>
      </c>
      <c r="Z13" s="13" t="s">
        <v>256</v>
      </c>
      <c r="AA13" s="13" t="s">
        <v>256</v>
      </c>
      <c r="AB13" s="37" t="s">
        <v>270</v>
      </c>
      <c r="AC13" s="37"/>
      <c r="AD13" s="113"/>
      <c r="AE13" s="78" t="b">
        <f t="shared" si="1"/>
        <v>0</v>
      </c>
    </row>
    <row r="14" s="78" customFormat="1" ht="91.5" customHeight="1" spans="1:31">
      <c r="A14" s="78" t="s">
        <v>333</v>
      </c>
      <c r="B14" s="78" t="s">
        <v>250</v>
      </c>
      <c r="D14" s="37">
        <v>9</v>
      </c>
      <c r="E14" s="13" t="s">
        <v>739</v>
      </c>
      <c r="F14" s="37" t="s">
        <v>335</v>
      </c>
      <c r="G14" s="37" t="s">
        <v>457</v>
      </c>
      <c r="H14" s="82" t="s">
        <v>740</v>
      </c>
      <c r="I14" s="37" t="s">
        <v>244</v>
      </c>
      <c r="J14" s="13" t="s">
        <v>266</v>
      </c>
      <c r="K14" s="37" t="s">
        <v>741</v>
      </c>
      <c r="L14" s="13" t="s">
        <v>742</v>
      </c>
      <c r="M14" s="37" t="s">
        <v>743</v>
      </c>
      <c r="N14" s="13" t="s">
        <v>744</v>
      </c>
      <c r="O14" s="94">
        <f t="shared" si="0"/>
        <v>4000000</v>
      </c>
      <c r="P14" s="94">
        <v>4000000</v>
      </c>
      <c r="Q14" s="104"/>
      <c r="R14" s="41"/>
      <c r="S14" s="13" t="s">
        <v>254</v>
      </c>
      <c r="T14" s="13" t="s">
        <v>255</v>
      </c>
      <c r="U14" s="13" t="s">
        <v>271</v>
      </c>
      <c r="V14" s="37" t="s">
        <v>745</v>
      </c>
      <c r="W14" s="37"/>
      <c r="X14" s="37" t="s">
        <v>273</v>
      </c>
      <c r="Y14" s="37" t="s">
        <v>745</v>
      </c>
      <c r="Z14" s="13" t="s">
        <v>256</v>
      </c>
      <c r="AA14" s="13" t="s">
        <v>256</v>
      </c>
      <c r="AB14" s="37" t="s">
        <v>270</v>
      </c>
      <c r="AC14" s="37" t="s">
        <v>746</v>
      </c>
      <c r="AD14" s="113"/>
      <c r="AE14" s="78" t="b">
        <f t="shared" si="1"/>
        <v>0</v>
      </c>
    </row>
    <row r="15" s="78" customFormat="1" ht="96" customHeight="1" spans="4:31">
      <c r="D15" s="37">
        <v>10</v>
      </c>
      <c r="E15" s="13" t="s">
        <v>747</v>
      </c>
      <c r="F15" s="37" t="s">
        <v>335</v>
      </c>
      <c r="G15" s="37" t="s">
        <v>457</v>
      </c>
      <c r="H15" s="82" t="s">
        <v>748</v>
      </c>
      <c r="I15" s="37" t="s">
        <v>244</v>
      </c>
      <c r="J15" s="13" t="s">
        <v>266</v>
      </c>
      <c r="K15" s="37" t="s">
        <v>749</v>
      </c>
      <c r="L15" s="13" t="s">
        <v>750</v>
      </c>
      <c r="M15" s="37" t="s">
        <v>751</v>
      </c>
      <c r="N15" s="13" t="s">
        <v>752</v>
      </c>
      <c r="O15" s="94">
        <f t="shared" si="0"/>
        <v>4310000</v>
      </c>
      <c r="P15" s="94">
        <v>4310000</v>
      </c>
      <c r="Q15" s="104"/>
      <c r="R15" s="41"/>
      <c r="S15" s="37" t="s">
        <v>254</v>
      </c>
      <c r="T15" s="13" t="s">
        <v>270</v>
      </c>
      <c r="U15" s="13" t="s">
        <v>271</v>
      </c>
      <c r="V15" s="37" t="s">
        <v>753</v>
      </c>
      <c r="W15" s="37"/>
      <c r="X15" s="37" t="s">
        <v>273</v>
      </c>
      <c r="Y15" s="37" t="s">
        <v>753</v>
      </c>
      <c r="Z15" s="13" t="s">
        <v>256</v>
      </c>
      <c r="AA15" s="13" t="s">
        <v>256</v>
      </c>
      <c r="AB15" s="37" t="s">
        <v>270</v>
      </c>
      <c r="AC15" s="37"/>
      <c r="AD15" s="113"/>
      <c r="AE15" s="78" t="b">
        <f t="shared" si="1"/>
        <v>0</v>
      </c>
    </row>
    <row r="16" s="78" customFormat="1" ht="49.5" customHeight="1" spans="4:31">
      <c r="D16" s="37">
        <v>11</v>
      </c>
      <c r="E16" s="13" t="s">
        <v>754</v>
      </c>
      <c r="F16" s="37" t="s">
        <v>335</v>
      </c>
      <c r="G16" s="37" t="s">
        <v>457</v>
      </c>
      <c r="H16" s="82" t="s">
        <v>755</v>
      </c>
      <c r="I16" s="37" t="s">
        <v>244</v>
      </c>
      <c r="J16" s="13" t="s">
        <v>266</v>
      </c>
      <c r="K16" s="37" t="s">
        <v>756</v>
      </c>
      <c r="L16" s="13" t="s">
        <v>757</v>
      </c>
      <c r="M16" s="37" t="s">
        <v>758</v>
      </c>
      <c r="N16" s="13" t="s">
        <v>759</v>
      </c>
      <c r="O16" s="94">
        <f t="shared" si="0"/>
        <v>2366100</v>
      </c>
      <c r="P16" s="94">
        <v>2366100</v>
      </c>
      <c r="Q16" s="104"/>
      <c r="R16" s="41"/>
      <c r="S16" s="37" t="s">
        <v>254</v>
      </c>
      <c r="T16" s="13" t="s">
        <v>270</v>
      </c>
      <c r="U16" s="13" t="s">
        <v>271</v>
      </c>
      <c r="V16" s="37" t="s">
        <v>760</v>
      </c>
      <c r="W16" s="37"/>
      <c r="X16" s="37" t="s">
        <v>273</v>
      </c>
      <c r="Y16" s="37" t="s">
        <v>760</v>
      </c>
      <c r="Z16" s="13" t="s">
        <v>256</v>
      </c>
      <c r="AA16" s="13" t="s">
        <v>256</v>
      </c>
      <c r="AB16" s="37" t="s">
        <v>270</v>
      </c>
      <c r="AC16" s="37"/>
      <c r="AD16" s="113"/>
      <c r="AE16" s="78" t="b">
        <f t="shared" si="1"/>
        <v>0</v>
      </c>
    </row>
    <row r="17" s="78" customFormat="1" ht="90" customHeight="1" spans="4:31">
      <c r="D17" s="37">
        <v>12</v>
      </c>
      <c r="E17" s="13" t="s">
        <v>761</v>
      </c>
      <c r="F17" s="37" t="s">
        <v>366</v>
      </c>
      <c r="G17" s="45" t="s">
        <v>358</v>
      </c>
      <c r="H17" s="82" t="s">
        <v>762</v>
      </c>
      <c r="I17" s="37" t="s">
        <v>244</v>
      </c>
      <c r="J17" s="37" t="s">
        <v>283</v>
      </c>
      <c r="K17" s="37" t="s">
        <v>321</v>
      </c>
      <c r="L17" s="13" t="s">
        <v>763</v>
      </c>
      <c r="M17" s="13" t="s">
        <v>370</v>
      </c>
      <c r="N17" s="13" t="s">
        <v>398</v>
      </c>
      <c r="O17" s="94">
        <f t="shared" si="0"/>
        <v>7200000</v>
      </c>
      <c r="P17" s="94">
        <v>7200000</v>
      </c>
      <c r="Q17" s="104"/>
      <c r="R17" s="41"/>
      <c r="S17" s="13" t="s">
        <v>256</v>
      </c>
      <c r="T17" s="13" t="s">
        <v>256</v>
      </c>
      <c r="U17" s="13" t="s">
        <v>256</v>
      </c>
      <c r="V17" s="13" t="s">
        <v>256</v>
      </c>
      <c r="W17" s="13" t="s">
        <v>256</v>
      </c>
      <c r="X17" s="13" t="s">
        <v>256</v>
      </c>
      <c r="Y17" s="13" t="s">
        <v>256</v>
      </c>
      <c r="Z17" s="13" t="s">
        <v>256</v>
      </c>
      <c r="AA17" s="13" t="s">
        <v>256</v>
      </c>
      <c r="AB17" s="37" t="s">
        <v>255</v>
      </c>
      <c r="AC17" s="37" t="s">
        <v>325</v>
      </c>
      <c r="AD17" s="113"/>
      <c r="AE17" s="78" t="b">
        <f t="shared" si="1"/>
        <v>0</v>
      </c>
    </row>
    <row r="18" s="78" customFormat="1" ht="60.75" customHeight="1" spans="4:31">
      <c r="D18" s="37">
        <v>13</v>
      </c>
      <c r="E18" s="13" t="s">
        <v>764</v>
      </c>
      <c r="F18" s="37" t="s">
        <v>366</v>
      </c>
      <c r="G18" s="45" t="s">
        <v>362</v>
      </c>
      <c r="H18" s="82" t="s">
        <v>765</v>
      </c>
      <c r="I18" s="37" t="s">
        <v>244</v>
      </c>
      <c r="J18" s="37" t="s">
        <v>261</v>
      </c>
      <c r="K18" s="37" t="s">
        <v>321</v>
      </c>
      <c r="L18" s="13" t="s">
        <v>766</v>
      </c>
      <c r="M18" s="13" t="s">
        <v>362</v>
      </c>
      <c r="N18" s="13" t="s">
        <v>362</v>
      </c>
      <c r="O18" s="94">
        <f t="shared" si="0"/>
        <v>10590000</v>
      </c>
      <c r="P18" s="94">
        <v>10590000</v>
      </c>
      <c r="Q18" s="104"/>
      <c r="R18" s="41"/>
      <c r="S18" s="13" t="s">
        <v>256</v>
      </c>
      <c r="T18" s="13" t="s">
        <v>256</v>
      </c>
      <c r="U18" s="13" t="s">
        <v>256</v>
      </c>
      <c r="V18" s="13" t="s">
        <v>256</v>
      </c>
      <c r="W18" s="13" t="s">
        <v>256</v>
      </c>
      <c r="X18" s="13" t="s">
        <v>256</v>
      </c>
      <c r="Y18" s="13" t="s">
        <v>256</v>
      </c>
      <c r="Z18" s="13" t="s">
        <v>256</v>
      </c>
      <c r="AA18" s="13" t="s">
        <v>256</v>
      </c>
      <c r="AB18" s="37" t="s">
        <v>255</v>
      </c>
      <c r="AC18" s="37" t="s">
        <v>325</v>
      </c>
      <c r="AD18" s="113"/>
      <c r="AE18" s="78" t="b">
        <f t="shared" si="1"/>
        <v>1</v>
      </c>
    </row>
    <row r="19" s="78" customFormat="1" ht="45.75" customHeight="1" spans="4:31">
      <c r="D19" s="37">
        <v>14</v>
      </c>
      <c r="E19" s="13" t="s">
        <v>767</v>
      </c>
      <c r="F19" s="37" t="s">
        <v>366</v>
      </c>
      <c r="G19" s="45" t="s">
        <v>362</v>
      </c>
      <c r="H19" s="82" t="s">
        <v>768</v>
      </c>
      <c r="I19" s="37" t="s">
        <v>244</v>
      </c>
      <c r="J19" s="37" t="s">
        <v>250</v>
      </c>
      <c r="K19" s="37" t="s">
        <v>769</v>
      </c>
      <c r="L19" s="13" t="s">
        <v>770</v>
      </c>
      <c r="M19" s="13" t="s">
        <v>362</v>
      </c>
      <c r="N19" s="13" t="s">
        <v>398</v>
      </c>
      <c r="O19" s="94">
        <f t="shared" si="0"/>
        <v>500000</v>
      </c>
      <c r="P19" s="94">
        <v>500000</v>
      </c>
      <c r="Q19" s="104"/>
      <c r="R19" s="41"/>
      <c r="S19" s="37" t="s">
        <v>254</v>
      </c>
      <c r="T19" s="13" t="s">
        <v>270</v>
      </c>
      <c r="U19" s="13" t="s">
        <v>281</v>
      </c>
      <c r="V19" s="37" t="s">
        <v>362</v>
      </c>
      <c r="W19" s="37"/>
      <c r="X19" s="37" t="s">
        <v>257</v>
      </c>
      <c r="Y19" s="37" t="s">
        <v>362</v>
      </c>
      <c r="Z19" s="13" t="s">
        <v>256</v>
      </c>
      <c r="AA19" s="13" t="s">
        <v>256</v>
      </c>
      <c r="AB19" s="37" t="s">
        <v>270</v>
      </c>
      <c r="AC19" s="37"/>
      <c r="AD19" s="113"/>
      <c r="AE19" s="78" t="b">
        <f t="shared" si="1"/>
        <v>1</v>
      </c>
    </row>
    <row r="20" s="78" customFormat="1" ht="93.75" customHeight="1" spans="4:31">
      <c r="D20" s="37">
        <v>15</v>
      </c>
      <c r="E20" s="13" t="s">
        <v>771</v>
      </c>
      <c r="F20" s="37" t="s">
        <v>772</v>
      </c>
      <c r="G20" s="45" t="s">
        <v>358</v>
      </c>
      <c r="H20" s="82" t="s">
        <v>773</v>
      </c>
      <c r="I20" s="37" t="s">
        <v>244</v>
      </c>
      <c r="J20" s="37" t="s">
        <v>283</v>
      </c>
      <c r="K20" s="37" t="s">
        <v>321</v>
      </c>
      <c r="L20" s="13" t="s">
        <v>774</v>
      </c>
      <c r="M20" s="13" t="s">
        <v>370</v>
      </c>
      <c r="N20" s="13" t="s">
        <v>775</v>
      </c>
      <c r="O20" s="94">
        <f t="shared" si="0"/>
        <v>7560000</v>
      </c>
      <c r="P20" s="94">
        <v>7560000</v>
      </c>
      <c r="Q20" s="104"/>
      <c r="R20" s="41"/>
      <c r="S20" s="13" t="s">
        <v>256</v>
      </c>
      <c r="T20" s="105" t="s">
        <v>255</v>
      </c>
      <c r="U20" s="13" t="s">
        <v>256</v>
      </c>
      <c r="V20" s="13" t="s">
        <v>256</v>
      </c>
      <c r="W20" s="13" t="s">
        <v>256</v>
      </c>
      <c r="X20" s="13" t="s">
        <v>256</v>
      </c>
      <c r="Y20" s="13" t="s">
        <v>256</v>
      </c>
      <c r="Z20" s="13" t="s">
        <v>256</v>
      </c>
      <c r="AA20" s="13" t="s">
        <v>256</v>
      </c>
      <c r="AB20" s="37" t="s">
        <v>255</v>
      </c>
      <c r="AC20" s="37" t="s">
        <v>325</v>
      </c>
      <c r="AD20" s="113"/>
      <c r="AE20" s="78" t="b">
        <f t="shared" si="1"/>
        <v>0</v>
      </c>
    </row>
    <row r="21" s="78" customFormat="1" ht="93.75" customHeight="1" spans="4:31">
      <c r="D21" s="37">
        <v>16</v>
      </c>
      <c r="E21" s="25" t="s">
        <v>776</v>
      </c>
      <c r="F21" s="37" t="s">
        <v>772</v>
      </c>
      <c r="G21" s="45" t="s">
        <v>358</v>
      </c>
      <c r="H21" s="82" t="s">
        <v>777</v>
      </c>
      <c r="I21" s="37" t="s">
        <v>244</v>
      </c>
      <c r="J21" s="13" t="s">
        <v>266</v>
      </c>
      <c r="K21" s="37" t="s">
        <v>778</v>
      </c>
      <c r="L21" s="13" t="s">
        <v>779</v>
      </c>
      <c r="M21" s="13" t="s">
        <v>370</v>
      </c>
      <c r="N21" s="13" t="s">
        <v>398</v>
      </c>
      <c r="O21" s="94">
        <f t="shared" si="0"/>
        <v>1400000</v>
      </c>
      <c r="P21" s="94">
        <v>1400000</v>
      </c>
      <c r="Q21" s="104"/>
      <c r="R21" s="41"/>
      <c r="S21" s="37" t="s">
        <v>254</v>
      </c>
      <c r="T21" s="13" t="s">
        <v>270</v>
      </c>
      <c r="U21" s="13" t="s">
        <v>271</v>
      </c>
      <c r="V21" s="37" t="s">
        <v>780</v>
      </c>
      <c r="W21" s="37"/>
      <c r="X21" s="37" t="s">
        <v>273</v>
      </c>
      <c r="Y21" s="37" t="s">
        <v>780</v>
      </c>
      <c r="Z21" s="13" t="s">
        <v>256</v>
      </c>
      <c r="AA21" s="13" t="s">
        <v>256</v>
      </c>
      <c r="AB21" s="37" t="s">
        <v>270</v>
      </c>
      <c r="AC21" s="37"/>
      <c r="AD21" s="113"/>
      <c r="AE21" s="78" t="b">
        <f t="shared" si="1"/>
        <v>0</v>
      </c>
    </row>
    <row r="22" s="78" customFormat="1" ht="93.75" customHeight="1" spans="4:31">
      <c r="D22" s="37">
        <v>17</v>
      </c>
      <c r="E22" s="83"/>
      <c r="F22" s="37" t="s">
        <v>772</v>
      </c>
      <c r="G22" s="45" t="s">
        <v>358</v>
      </c>
      <c r="H22" s="82" t="s">
        <v>781</v>
      </c>
      <c r="I22" s="37" t="s">
        <v>244</v>
      </c>
      <c r="J22" s="13" t="s">
        <v>266</v>
      </c>
      <c r="K22" s="37" t="s">
        <v>782</v>
      </c>
      <c r="L22" s="13" t="s">
        <v>783</v>
      </c>
      <c r="M22" s="13" t="s">
        <v>370</v>
      </c>
      <c r="N22" s="13" t="s">
        <v>375</v>
      </c>
      <c r="O22" s="94">
        <f t="shared" si="0"/>
        <v>2000000</v>
      </c>
      <c r="P22" s="94">
        <v>2000000</v>
      </c>
      <c r="Q22" s="104"/>
      <c r="R22" s="41"/>
      <c r="S22" s="37" t="s">
        <v>254</v>
      </c>
      <c r="T22" s="13" t="s">
        <v>270</v>
      </c>
      <c r="U22" s="13" t="s">
        <v>271</v>
      </c>
      <c r="V22" s="37" t="s">
        <v>376</v>
      </c>
      <c r="W22" s="37"/>
      <c r="X22" s="37" t="s">
        <v>273</v>
      </c>
      <c r="Y22" s="37" t="s">
        <v>376</v>
      </c>
      <c r="Z22" s="13" t="s">
        <v>256</v>
      </c>
      <c r="AA22" s="13" t="s">
        <v>256</v>
      </c>
      <c r="AB22" s="37" t="s">
        <v>270</v>
      </c>
      <c r="AC22" s="37"/>
      <c r="AD22" s="113"/>
      <c r="AE22" s="78" t="b">
        <f t="shared" si="1"/>
        <v>0</v>
      </c>
    </row>
    <row r="23" s="78" customFormat="1" ht="93.75" customHeight="1" spans="4:31">
      <c r="D23" s="37">
        <v>18</v>
      </c>
      <c r="E23" s="13" t="s">
        <v>628</v>
      </c>
      <c r="F23" s="13" t="s">
        <v>302</v>
      </c>
      <c r="G23" s="13" t="s">
        <v>303</v>
      </c>
      <c r="H23" s="82" t="s">
        <v>320</v>
      </c>
      <c r="I23" s="13" t="s">
        <v>244</v>
      </c>
      <c r="J23" s="13" t="s">
        <v>311</v>
      </c>
      <c r="K23" s="13" t="s">
        <v>321</v>
      </c>
      <c r="L23" s="13" t="s">
        <v>784</v>
      </c>
      <c r="M23" s="13" t="s">
        <v>323</v>
      </c>
      <c r="N23" s="13" t="s">
        <v>324</v>
      </c>
      <c r="O23" s="94">
        <f t="shared" si="0"/>
        <v>1834780</v>
      </c>
      <c r="P23" s="95">
        <v>1760000</v>
      </c>
      <c r="Q23" s="95">
        <v>74780</v>
      </c>
      <c r="R23" s="41"/>
      <c r="S23" s="13" t="s">
        <v>256</v>
      </c>
      <c r="T23" s="13" t="s">
        <v>256</v>
      </c>
      <c r="U23" s="13" t="s">
        <v>256</v>
      </c>
      <c r="V23" s="13" t="s">
        <v>256</v>
      </c>
      <c r="W23" s="13" t="s">
        <v>256</v>
      </c>
      <c r="X23" s="13" t="s">
        <v>256</v>
      </c>
      <c r="Y23" s="13" t="s">
        <v>256</v>
      </c>
      <c r="Z23" s="13" t="s">
        <v>256</v>
      </c>
      <c r="AA23" s="13" t="s">
        <v>256</v>
      </c>
      <c r="AB23" s="13" t="s">
        <v>255</v>
      </c>
      <c r="AC23" s="13" t="s">
        <v>785</v>
      </c>
      <c r="AD23" s="113"/>
      <c r="AE23" s="78" t="b">
        <f t="shared" si="1"/>
        <v>0</v>
      </c>
    </row>
    <row r="24" s="78" customFormat="1" ht="93.75" customHeight="1" spans="4:31">
      <c r="D24" s="37">
        <v>19</v>
      </c>
      <c r="E24" s="13" t="s">
        <v>630</v>
      </c>
      <c r="F24" s="13" t="s">
        <v>302</v>
      </c>
      <c r="G24" s="13" t="s">
        <v>303</v>
      </c>
      <c r="H24" s="82" t="s">
        <v>313</v>
      </c>
      <c r="I24" s="13" t="s">
        <v>244</v>
      </c>
      <c r="J24" s="13" t="s">
        <v>261</v>
      </c>
      <c r="K24" s="82" t="s">
        <v>786</v>
      </c>
      <c r="L24" s="13" t="s">
        <v>787</v>
      </c>
      <c r="M24" s="13" t="s">
        <v>316</v>
      </c>
      <c r="N24" s="13" t="s">
        <v>317</v>
      </c>
      <c r="O24" s="94">
        <f t="shared" si="0"/>
        <v>859542.56</v>
      </c>
      <c r="P24" s="94">
        <v>859542.56</v>
      </c>
      <c r="Q24" s="104"/>
      <c r="R24" s="41"/>
      <c r="S24" s="13" t="s">
        <v>254</v>
      </c>
      <c r="T24" s="13" t="s">
        <v>270</v>
      </c>
      <c r="U24" s="13" t="s">
        <v>308</v>
      </c>
      <c r="V24" s="13" t="s">
        <v>318</v>
      </c>
      <c r="W24" s="13"/>
      <c r="X24" s="13" t="s">
        <v>273</v>
      </c>
      <c r="Y24" s="13" t="s">
        <v>318</v>
      </c>
      <c r="Z24" s="13" t="s">
        <v>256</v>
      </c>
      <c r="AA24" s="13" t="s">
        <v>256</v>
      </c>
      <c r="AB24" s="13" t="s">
        <v>270</v>
      </c>
      <c r="AC24" s="37" t="s">
        <v>788</v>
      </c>
      <c r="AD24" s="113"/>
      <c r="AE24" s="78" t="b">
        <f t="shared" si="1"/>
        <v>0</v>
      </c>
    </row>
    <row r="25" s="78" customFormat="1" ht="50.25" customHeight="1" spans="4:31">
      <c r="D25" s="37">
        <v>20</v>
      </c>
      <c r="E25" s="25" t="s">
        <v>632</v>
      </c>
      <c r="F25" s="13" t="s">
        <v>302</v>
      </c>
      <c r="G25" s="37" t="s">
        <v>789</v>
      </c>
      <c r="H25" s="82" t="s">
        <v>790</v>
      </c>
      <c r="I25" s="37" t="s">
        <v>244</v>
      </c>
      <c r="J25" s="37" t="s">
        <v>311</v>
      </c>
      <c r="K25" s="89" t="s">
        <v>321</v>
      </c>
      <c r="L25" s="13" t="s">
        <v>791</v>
      </c>
      <c r="M25" s="13" t="s">
        <v>789</v>
      </c>
      <c r="N25" s="13" t="s">
        <v>792</v>
      </c>
      <c r="O25" s="94">
        <f t="shared" si="0"/>
        <v>486108.38</v>
      </c>
      <c r="P25" s="94">
        <v>486108.38</v>
      </c>
      <c r="Q25" s="104"/>
      <c r="R25" s="41"/>
      <c r="S25" s="37" t="s">
        <v>254</v>
      </c>
      <c r="T25" s="13" t="s">
        <v>270</v>
      </c>
      <c r="U25" s="13" t="s">
        <v>308</v>
      </c>
      <c r="V25" s="13" t="s">
        <v>793</v>
      </c>
      <c r="W25" s="37"/>
      <c r="X25" s="13" t="s">
        <v>273</v>
      </c>
      <c r="Y25" s="13" t="s">
        <v>793</v>
      </c>
      <c r="Z25" s="13" t="s">
        <v>256</v>
      </c>
      <c r="AA25" s="13" t="s">
        <v>256</v>
      </c>
      <c r="AB25" s="37" t="s">
        <v>258</v>
      </c>
      <c r="AC25" s="37"/>
      <c r="AD25" s="113"/>
      <c r="AE25" s="78" t="b">
        <f t="shared" si="1"/>
        <v>1</v>
      </c>
    </row>
    <row r="26" s="78" customFormat="1" ht="50.25" customHeight="1" spans="4:31">
      <c r="D26" s="37">
        <v>21</v>
      </c>
      <c r="E26" s="84"/>
      <c r="F26" s="13" t="s">
        <v>302</v>
      </c>
      <c r="G26" s="37" t="s">
        <v>789</v>
      </c>
      <c r="H26" s="82" t="s">
        <v>794</v>
      </c>
      <c r="I26" s="37" t="s">
        <v>244</v>
      </c>
      <c r="J26" s="37" t="s">
        <v>250</v>
      </c>
      <c r="K26" s="89" t="s">
        <v>795</v>
      </c>
      <c r="L26" s="13" t="s">
        <v>796</v>
      </c>
      <c r="M26" s="13" t="s">
        <v>789</v>
      </c>
      <c r="N26" s="13" t="s">
        <v>792</v>
      </c>
      <c r="O26" s="94">
        <f t="shared" ref="O26:O28" si="2">P26+Q26+R26</f>
        <v>1626000</v>
      </c>
      <c r="P26" s="94">
        <f>1080000+546000</f>
        <v>1626000</v>
      </c>
      <c r="Q26" s="104"/>
      <c r="R26" s="41"/>
      <c r="S26" s="13" t="s">
        <v>254</v>
      </c>
      <c r="T26" s="13" t="s">
        <v>270</v>
      </c>
      <c r="U26" s="13" t="s">
        <v>308</v>
      </c>
      <c r="V26" s="13" t="s">
        <v>793</v>
      </c>
      <c r="W26" s="37"/>
      <c r="X26" s="13" t="s">
        <v>273</v>
      </c>
      <c r="Y26" s="13" t="s">
        <v>793</v>
      </c>
      <c r="Z26" s="13" t="s">
        <v>256</v>
      </c>
      <c r="AA26" s="13" t="s">
        <v>256</v>
      </c>
      <c r="AB26" s="37" t="s">
        <v>258</v>
      </c>
      <c r="AC26" s="37"/>
      <c r="AD26" s="113"/>
      <c r="AE26" s="78" t="b">
        <f t="shared" si="1"/>
        <v>1</v>
      </c>
    </row>
    <row r="27" s="78" customFormat="1" ht="50.25" customHeight="1" spans="4:31">
      <c r="D27" s="37">
        <v>22</v>
      </c>
      <c r="E27" s="83"/>
      <c r="F27" s="13" t="s">
        <v>302</v>
      </c>
      <c r="G27" s="37" t="s">
        <v>789</v>
      </c>
      <c r="H27" s="82" t="s">
        <v>797</v>
      </c>
      <c r="I27" s="37" t="s">
        <v>244</v>
      </c>
      <c r="J27" s="37" t="s">
        <v>250</v>
      </c>
      <c r="K27" s="89" t="s">
        <v>798</v>
      </c>
      <c r="L27" s="13" t="s">
        <v>799</v>
      </c>
      <c r="M27" s="13" t="s">
        <v>789</v>
      </c>
      <c r="N27" s="13" t="s">
        <v>792</v>
      </c>
      <c r="O27" s="94">
        <f t="shared" si="2"/>
        <v>1007891.62</v>
      </c>
      <c r="P27" s="94">
        <f>3120000-P25-P26</f>
        <v>1007891.62</v>
      </c>
      <c r="Q27" s="104"/>
      <c r="R27" s="41"/>
      <c r="S27" s="13" t="s">
        <v>254</v>
      </c>
      <c r="T27" s="13" t="s">
        <v>270</v>
      </c>
      <c r="U27" s="13" t="s">
        <v>308</v>
      </c>
      <c r="V27" s="13" t="s">
        <v>793</v>
      </c>
      <c r="W27" s="37"/>
      <c r="X27" s="13" t="s">
        <v>273</v>
      </c>
      <c r="Y27" s="13" t="s">
        <v>793</v>
      </c>
      <c r="Z27" s="13" t="s">
        <v>256</v>
      </c>
      <c r="AA27" s="13" t="s">
        <v>256</v>
      </c>
      <c r="AB27" s="37" t="s">
        <v>258</v>
      </c>
      <c r="AC27" s="37"/>
      <c r="AD27" s="113"/>
      <c r="AE27" s="78" t="b">
        <f t="shared" si="1"/>
        <v>1</v>
      </c>
    </row>
    <row r="28" s="78" customFormat="1" ht="50.25" customHeight="1" spans="4:31">
      <c r="D28" s="37">
        <v>23</v>
      </c>
      <c r="E28" s="25" t="s">
        <v>633</v>
      </c>
      <c r="F28" s="13" t="s">
        <v>302</v>
      </c>
      <c r="G28" s="37" t="s">
        <v>789</v>
      </c>
      <c r="H28" s="82" t="s">
        <v>800</v>
      </c>
      <c r="I28" s="37" t="s">
        <v>244</v>
      </c>
      <c r="J28" s="37" t="s">
        <v>283</v>
      </c>
      <c r="K28" s="89" t="s">
        <v>801</v>
      </c>
      <c r="L28" s="13" t="s">
        <v>802</v>
      </c>
      <c r="M28" s="13" t="s">
        <v>803</v>
      </c>
      <c r="N28" s="13" t="s">
        <v>438</v>
      </c>
      <c r="O28" s="94">
        <f t="shared" si="2"/>
        <v>494400</v>
      </c>
      <c r="P28" s="94">
        <v>494400</v>
      </c>
      <c r="Q28" s="104"/>
      <c r="R28" s="41"/>
      <c r="S28" s="37" t="s">
        <v>254</v>
      </c>
      <c r="T28" s="13" t="s">
        <v>270</v>
      </c>
      <c r="U28" s="13" t="s">
        <v>308</v>
      </c>
      <c r="V28" s="13" t="s">
        <v>309</v>
      </c>
      <c r="W28" s="37"/>
      <c r="X28" s="13" t="s">
        <v>273</v>
      </c>
      <c r="Y28" s="13" t="s">
        <v>793</v>
      </c>
      <c r="Z28" s="13" t="s">
        <v>256</v>
      </c>
      <c r="AA28" s="13" t="s">
        <v>256</v>
      </c>
      <c r="AB28" s="37" t="s">
        <v>270</v>
      </c>
      <c r="AC28" s="37"/>
      <c r="AD28" s="113"/>
      <c r="AE28" s="78" t="b">
        <f t="shared" si="1"/>
        <v>0</v>
      </c>
    </row>
    <row r="29" s="78" customFormat="1" ht="50.25" customHeight="1" spans="4:31">
      <c r="D29" s="37">
        <v>24</v>
      </c>
      <c r="E29" s="84"/>
      <c r="F29" s="13" t="s">
        <v>302</v>
      </c>
      <c r="G29" s="37" t="s">
        <v>789</v>
      </c>
      <c r="H29" s="82" t="s">
        <v>804</v>
      </c>
      <c r="I29" s="37" t="s">
        <v>244</v>
      </c>
      <c r="J29" s="37" t="s">
        <v>250</v>
      </c>
      <c r="K29" s="89" t="s">
        <v>805</v>
      </c>
      <c r="L29" s="13" t="s">
        <v>806</v>
      </c>
      <c r="M29" s="13" t="s">
        <v>803</v>
      </c>
      <c r="N29" s="13" t="s">
        <v>438</v>
      </c>
      <c r="O29" s="94">
        <f t="shared" ref="O29:O46" si="3">P29+Q29+R29</f>
        <v>811200</v>
      </c>
      <c r="P29" s="94">
        <v>811200</v>
      </c>
      <c r="Q29" s="104"/>
      <c r="R29" s="41"/>
      <c r="S29" s="37" t="s">
        <v>254</v>
      </c>
      <c r="T29" s="13" t="s">
        <v>270</v>
      </c>
      <c r="U29" s="13" t="s">
        <v>308</v>
      </c>
      <c r="V29" s="13" t="s">
        <v>309</v>
      </c>
      <c r="W29" s="37"/>
      <c r="X29" s="13" t="s">
        <v>273</v>
      </c>
      <c r="Y29" s="13" t="s">
        <v>793</v>
      </c>
      <c r="Z29" s="13" t="s">
        <v>256</v>
      </c>
      <c r="AA29" s="13" t="s">
        <v>256</v>
      </c>
      <c r="AB29" s="37" t="s">
        <v>270</v>
      </c>
      <c r="AC29" s="37" t="s">
        <v>807</v>
      </c>
      <c r="AD29" s="113"/>
      <c r="AE29" s="78" t="b">
        <f t="shared" si="1"/>
        <v>0</v>
      </c>
    </row>
    <row r="30" s="78" customFormat="1" ht="50.25" customHeight="1" spans="4:31">
      <c r="D30" s="37">
        <v>25</v>
      </c>
      <c r="E30" s="83"/>
      <c r="F30" s="13" t="s">
        <v>302</v>
      </c>
      <c r="G30" s="37" t="s">
        <v>789</v>
      </c>
      <c r="H30" s="82" t="s">
        <v>808</v>
      </c>
      <c r="I30" s="37" t="s">
        <v>244</v>
      </c>
      <c r="J30" s="37" t="s">
        <v>250</v>
      </c>
      <c r="K30" s="96" t="s">
        <v>809</v>
      </c>
      <c r="L30" s="13" t="s">
        <v>810</v>
      </c>
      <c r="M30" s="13" t="s">
        <v>803</v>
      </c>
      <c r="N30" s="13" t="s">
        <v>438</v>
      </c>
      <c r="O30" s="94">
        <f t="shared" si="3"/>
        <v>2155200</v>
      </c>
      <c r="P30" s="94">
        <v>194400</v>
      </c>
      <c r="Q30" s="104">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13"/>
      <c r="AE30" s="78" t="b">
        <f t="shared" si="1"/>
        <v>0</v>
      </c>
    </row>
    <row r="31" s="78" customFormat="1" ht="58.5" customHeight="1" spans="4:31">
      <c r="D31" s="37">
        <v>26</v>
      </c>
      <c r="E31" s="13" t="s">
        <v>634</v>
      </c>
      <c r="F31" s="13" t="s">
        <v>302</v>
      </c>
      <c r="G31" s="13" t="s">
        <v>789</v>
      </c>
      <c r="H31" s="82" t="s">
        <v>811</v>
      </c>
      <c r="I31" s="37" t="s">
        <v>244</v>
      </c>
      <c r="J31" s="37" t="s">
        <v>283</v>
      </c>
      <c r="K31" s="89" t="s">
        <v>812</v>
      </c>
      <c r="L31" s="13" t="s">
        <v>813</v>
      </c>
      <c r="M31" s="13" t="s">
        <v>789</v>
      </c>
      <c r="N31" s="13" t="s">
        <v>438</v>
      </c>
      <c r="O31" s="94">
        <f t="shared" si="3"/>
        <v>3000000</v>
      </c>
      <c r="P31" s="94">
        <v>3000000</v>
      </c>
      <c r="Q31" s="104"/>
      <c r="R31" s="41"/>
      <c r="S31" s="37" t="s">
        <v>254</v>
      </c>
      <c r="T31" s="13" t="s">
        <v>270</v>
      </c>
      <c r="U31" s="13" t="s">
        <v>281</v>
      </c>
      <c r="V31" s="13" t="s">
        <v>814</v>
      </c>
      <c r="W31" s="37"/>
      <c r="X31" s="13" t="s">
        <v>257</v>
      </c>
      <c r="Y31" s="13" t="s">
        <v>814</v>
      </c>
      <c r="Z31" s="13" t="s">
        <v>256</v>
      </c>
      <c r="AA31" s="13" t="s">
        <v>256</v>
      </c>
      <c r="AB31" s="37" t="s">
        <v>258</v>
      </c>
      <c r="AC31" s="37"/>
      <c r="AD31" s="113"/>
      <c r="AE31" s="78" t="b">
        <f t="shared" si="1"/>
        <v>1</v>
      </c>
    </row>
    <row r="32" s="78" customFormat="1" ht="58.5" customHeight="1" spans="4:31">
      <c r="D32" s="37">
        <v>27</v>
      </c>
      <c r="E32" s="25" t="s">
        <v>635</v>
      </c>
      <c r="F32" s="25" t="s">
        <v>302</v>
      </c>
      <c r="G32" s="85" t="s">
        <v>789</v>
      </c>
      <c r="H32" s="82" t="s">
        <v>815</v>
      </c>
      <c r="I32" s="37" t="s">
        <v>244</v>
      </c>
      <c r="J32" s="13" t="s">
        <v>266</v>
      </c>
      <c r="K32" s="89" t="s">
        <v>816</v>
      </c>
      <c r="L32" s="13" t="s">
        <v>817</v>
      </c>
      <c r="M32" s="37" t="s">
        <v>789</v>
      </c>
      <c r="N32" s="13" t="s">
        <v>428</v>
      </c>
      <c r="O32" s="94">
        <f t="shared" si="3"/>
        <v>10000000</v>
      </c>
      <c r="P32" s="94">
        <v>10000000</v>
      </c>
      <c r="Q32" s="104"/>
      <c r="R32" s="41"/>
      <c r="S32" s="37" t="s">
        <v>254</v>
      </c>
      <c r="T32" s="13" t="s">
        <v>270</v>
      </c>
      <c r="U32" s="13" t="s">
        <v>271</v>
      </c>
      <c r="V32" s="37" t="s">
        <v>818</v>
      </c>
      <c r="W32" s="37"/>
      <c r="X32" s="13" t="s">
        <v>273</v>
      </c>
      <c r="Y32" s="37" t="s">
        <v>818</v>
      </c>
      <c r="Z32" s="13" t="s">
        <v>256</v>
      </c>
      <c r="AA32" s="13" t="s">
        <v>256</v>
      </c>
      <c r="AB32" s="37" t="s">
        <v>258</v>
      </c>
      <c r="AC32" s="37"/>
      <c r="AD32" s="113"/>
      <c r="AE32" s="78" t="b">
        <f t="shared" si="1"/>
        <v>1</v>
      </c>
    </row>
    <row r="33" s="78" customFormat="1" ht="58.5" customHeight="1" spans="4:31">
      <c r="D33" s="37">
        <v>28</v>
      </c>
      <c r="E33" s="83"/>
      <c r="F33" s="83"/>
      <c r="G33" s="86"/>
      <c r="H33" s="82" t="s">
        <v>819</v>
      </c>
      <c r="I33" s="37" t="s">
        <v>244</v>
      </c>
      <c r="J33" s="13" t="s">
        <v>266</v>
      </c>
      <c r="K33" s="89" t="s">
        <v>820</v>
      </c>
      <c r="L33" s="13" t="s">
        <v>821</v>
      </c>
      <c r="M33" s="37" t="s">
        <v>789</v>
      </c>
      <c r="N33" s="13" t="s">
        <v>428</v>
      </c>
      <c r="O33" s="94">
        <f t="shared" si="3"/>
        <v>5000000</v>
      </c>
      <c r="P33" s="94">
        <v>5000000</v>
      </c>
      <c r="Q33" s="104"/>
      <c r="R33" s="41"/>
      <c r="S33" s="37" t="s">
        <v>254</v>
      </c>
      <c r="T33" s="13" t="s">
        <v>270</v>
      </c>
      <c r="U33" s="13" t="s">
        <v>271</v>
      </c>
      <c r="V33" s="37" t="s">
        <v>822</v>
      </c>
      <c r="W33" s="37"/>
      <c r="X33" s="13" t="s">
        <v>273</v>
      </c>
      <c r="Y33" s="37" t="s">
        <v>822</v>
      </c>
      <c r="Z33" s="13" t="s">
        <v>256</v>
      </c>
      <c r="AA33" s="13" t="s">
        <v>256</v>
      </c>
      <c r="AB33" s="37" t="s">
        <v>270</v>
      </c>
      <c r="AC33" s="37"/>
      <c r="AD33" s="113"/>
      <c r="AE33" s="78" t="b">
        <f t="shared" si="1"/>
        <v>0</v>
      </c>
    </row>
    <row r="34" s="78" customFormat="1" ht="63" customHeight="1" spans="4:31">
      <c r="D34" s="37">
        <v>29</v>
      </c>
      <c r="E34" s="13" t="s">
        <v>636</v>
      </c>
      <c r="F34" s="37" t="s">
        <v>302</v>
      </c>
      <c r="G34" s="37" t="s">
        <v>789</v>
      </c>
      <c r="H34" s="87" t="s">
        <v>823</v>
      </c>
      <c r="I34" s="37" t="s">
        <v>244</v>
      </c>
      <c r="J34" s="13" t="s">
        <v>266</v>
      </c>
      <c r="K34" s="89" t="s">
        <v>824</v>
      </c>
      <c r="L34" s="13" t="s">
        <v>825</v>
      </c>
      <c r="M34" s="37" t="s">
        <v>789</v>
      </c>
      <c r="N34" s="13" t="s">
        <v>826</v>
      </c>
      <c r="O34" s="94">
        <f t="shared" si="3"/>
        <v>2950000</v>
      </c>
      <c r="P34" s="94">
        <v>2950000</v>
      </c>
      <c r="Q34" s="104"/>
      <c r="R34" s="41"/>
      <c r="S34" s="37" t="s">
        <v>254</v>
      </c>
      <c r="T34" s="13" t="s">
        <v>270</v>
      </c>
      <c r="U34" s="13" t="s">
        <v>271</v>
      </c>
      <c r="V34" s="37" t="s">
        <v>827</v>
      </c>
      <c r="W34" s="37"/>
      <c r="X34" s="13" t="s">
        <v>273</v>
      </c>
      <c r="Y34" s="37" t="s">
        <v>827</v>
      </c>
      <c r="Z34" s="13" t="s">
        <v>256</v>
      </c>
      <c r="AA34" s="13" t="s">
        <v>256</v>
      </c>
      <c r="AB34" s="37" t="s">
        <v>258</v>
      </c>
      <c r="AC34" s="37"/>
      <c r="AD34" s="113"/>
      <c r="AE34" s="78" t="b">
        <f t="shared" si="1"/>
        <v>1</v>
      </c>
    </row>
    <row r="35" s="78" customFormat="1" ht="63" customHeight="1" spans="4:31">
      <c r="D35" s="37">
        <v>30</v>
      </c>
      <c r="E35" s="13" t="s">
        <v>638</v>
      </c>
      <c r="F35" s="37" t="s">
        <v>302</v>
      </c>
      <c r="G35" s="37" t="s">
        <v>789</v>
      </c>
      <c r="H35" s="87" t="s">
        <v>828</v>
      </c>
      <c r="I35" s="37" t="s">
        <v>244</v>
      </c>
      <c r="J35" s="13" t="s">
        <v>266</v>
      </c>
      <c r="K35" s="89" t="s">
        <v>829</v>
      </c>
      <c r="L35" s="13" t="s">
        <v>830</v>
      </c>
      <c r="M35" s="37" t="s">
        <v>789</v>
      </c>
      <c r="N35" s="13" t="s">
        <v>317</v>
      </c>
      <c r="O35" s="94">
        <f t="shared" si="3"/>
        <v>2730000</v>
      </c>
      <c r="P35" s="94">
        <v>2730000</v>
      </c>
      <c r="Q35" s="104"/>
      <c r="R35" s="41"/>
      <c r="S35" s="37" t="s">
        <v>254</v>
      </c>
      <c r="T35" s="13" t="s">
        <v>270</v>
      </c>
      <c r="U35" s="13" t="s">
        <v>271</v>
      </c>
      <c r="V35" s="37" t="s">
        <v>831</v>
      </c>
      <c r="W35" s="37"/>
      <c r="X35" s="13" t="s">
        <v>273</v>
      </c>
      <c r="Y35" s="37" t="s">
        <v>831</v>
      </c>
      <c r="Z35" s="13" t="s">
        <v>256</v>
      </c>
      <c r="AA35" s="13" t="s">
        <v>256</v>
      </c>
      <c r="AB35" s="37" t="s">
        <v>258</v>
      </c>
      <c r="AC35" s="37"/>
      <c r="AD35" s="113"/>
      <c r="AE35" s="78" t="b">
        <f t="shared" si="1"/>
        <v>1</v>
      </c>
    </row>
    <row r="36" s="78" customFormat="1" ht="61.5" customHeight="1" spans="4:31">
      <c r="D36" s="37">
        <v>31</v>
      </c>
      <c r="E36" s="13" t="s">
        <v>832</v>
      </c>
      <c r="F36" s="37" t="s">
        <v>247</v>
      </c>
      <c r="G36" s="37" t="s">
        <v>405</v>
      </c>
      <c r="H36" s="88" t="s">
        <v>833</v>
      </c>
      <c r="I36" s="37" t="s">
        <v>243</v>
      </c>
      <c r="J36" s="37" t="s">
        <v>260</v>
      </c>
      <c r="K36" s="37" t="s">
        <v>834</v>
      </c>
      <c r="L36" s="13" t="s">
        <v>835</v>
      </c>
      <c r="M36" s="37" t="s">
        <v>405</v>
      </c>
      <c r="N36" s="13" t="s">
        <v>836</v>
      </c>
      <c r="O36" s="94">
        <f t="shared" si="3"/>
        <v>399471.81</v>
      </c>
      <c r="P36" s="94">
        <v>366847.04</v>
      </c>
      <c r="Q36" s="104">
        <v>32624.77</v>
      </c>
      <c r="R36" s="41"/>
      <c r="S36" s="37" t="s">
        <v>254</v>
      </c>
      <c r="T36" s="95" t="s">
        <v>256</v>
      </c>
      <c r="U36" s="95" t="s">
        <v>256</v>
      </c>
      <c r="V36" s="95" t="s">
        <v>256</v>
      </c>
      <c r="W36" s="95" t="s">
        <v>256</v>
      </c>
      <c r="X36" s="13" t="s">
        <v>273</v>
      </c>
      <c r="Y36" s="37" t="s">
        <v>405</v>
      </c>
      <c r="Z36" s="95" t="s">
        <v>256</v>
      </c>
      <c r="AA36" s="95" t="s">
        <v>256</v>
      </c>
      <c r="AB36" s="37" t="s">
        <v>258</v>
      </c>
      <c r="AC36" s="37"/>
      <c r="AD36" s="113"/>
      <c r="AE36" s="78" t="b">
        <f t="shared" si="1"/>
        <v>1</v>
      </c>
    </row>
    <row r="37" s="78" customFormat="1" ht="120" customHeight="1" spans="4:31">
      <c r="D37" s="37">
        <v>32</v>
      </c>
      <c r="E37" s="37" t="s">
        <v>837</v>
      </c>
      <c r="F37" s="37" t="s">
        <v>247</v>
      </c>
      <c r="G37" s="37" t="s">
        <v>838</v>
      </c>
      <c r="H37" s="89" t="s">
        <v>839</v>
      </c>
      <c r="I37" s="37" t="s">
        <v>243</v>
      </c>
      <c r="J37" s="37" t="s">
        <v>282</v>
      </c>
      <c r="K37" s="89" t="s">
        <v>840</v>
      </c>
      <c r="L37" s="13" t="s">
        <v>841</v>
      </c>
      <c r="M37" s="37" t="s">
        <v>838</v>
      </c>
      <c r="N37" s="37" t="s">
        <v>842</v>
      </c>
      <c r="O37" s="94">
        <f t="shared" si="3"/>
        <v>398888.79</v>
      </c>
      <c r="P37" s="97">
        <v>398888.79</v>
      </c>
      <c r="Q37" s="104"/>
      <c r="R37" s="41"/>
      <c r="S37" s="37" t="s">
        <v>254</v>
      </c>
      <c r="T37" s="95" t="s">
        <v>256</v>
      </c>
      <c r="U37" s="95" t="s">
        <v>256</v>
      </c>
      <c r="V37" s="95" t="s">
        <v>256</v>
      </c>
      <c r="W37" s="95" t="s">
        <v>256</v>
      </c>
      <c r="X37" s="13" t="s">
        <v>257</v>
      </c>
      <c r="Y37" s="37" t="s">
        <v>838</v>
      </c>
      <c r="Z37" s="95" t="s">
        <v>256</v>
      </c>
      <c r="AA37" s="95" t="s">
        <v>256</v>
      </c>
      <c r="AB37" s="37" t="s">
        <v>258</v>
      </c>
      <c r="AC37" s="37"/>
      <c r="AD37" s="113"/>
      <c r="AE37" s="78" t="b">
        <f t="shared" si="1"/>
        <v>1</v>
      </c>
    </row>
    <row r="38" s="78" customFormat="1" ht="84" customHeight="1" spans="4:31">
      <c r="D38" s="37">
        <v>33</v>
      </c>
      <c r="E38" s="37" t="s">
        <v>843</v>
      </c>
      <c r="F38" s="37" t="s">
        <v>335</v>
      </c>
      <c r="G38" s="37" t="s">
        <v>844</v>
      </c>
      <c r="H38" s="89" t="s">
        <v>845</v>
      </c>
      <c r="I38" s="37" t="s">
        <v>243</v>
      </c>
      <c r="J38" s="37" t="s">
        <v>282</v>
      </c>
      <c r="K38" s="37" t="s">
        <v>846</v>
      </c>
      <c r="L38" s="13" t="s">
        <v>847</v>
      </c>
      <c r="M38" s="37" t="s">
        <v>848</v>
      </c>
      <c r="N38" s="37" t="s">
        <v>849</v>
      </c>
      <c r="O38" s="94">
        <f t="shared" si="3"/>
        <v>1923310.64</v>
      </c>
      <c r="P38" s="97">
        <v>1923310.64</v>
      </c>
      <c r="Q38" s="104"/>
      <c r="R38" s="41"/>
      <c r="S38" s="37" t="s">
        <v>254</v>
      </c>
      <c r="T38" s="95" t="s">
        <v>256</v>
      </c>
      <c r="U38" s="95" t="s">
        <v>256</v>
      </c>
      <c r="V38" s="95" t="s">
        <v>256</v>
      </c>
      <c r="W38" s="95" t="s">
        <v>256</v>
      </c>
      <c r="X38" s="13" t="s">
        <v>257</v>
      </c>
      <c r="Y38" s="37" t="s">
        <v>848</v>
      </c>
      <c r="Z38" s="95" t="s">
        <v>256</v>
      </c>
      <c r="AA38" s="95" t="s">
        <v>256</v>
      </c>
      <c r="AB38" s="37" t="s">
        <v>270</v>
      </c>
      <c r="AC38" s="37"/>
      <c r="AD38" s="113"/>
      <c r="AE38" s="78" t="b">
        <f t="shared" si="1"/>
        <v>0</v>
      </c>
    </row>
    <row r="39" s="78" customFormat="1" ht="63.75" customHeight="1" spans="4:31">
      <c r="D39" s="37">
        <v>34</v>
      </c>
      <c r="E39" s="90" t="s">
        <v>850</v>
      </c>
      <c r="F39" s="37" t="s">
        <v>335</v>
      </c>
      <c r="G39" s="90" t="s">
        <v>464</v>
      </c>
      <c r="H39" s="90" t="s">
        <v>851</v>
      </c>
      <c r="I39" s="37" t="s">
        <v>243</v>
      </c>
      <c r="J39" s="13" t="s">
        <v>424</v>
      </c>
      <c r="K39" s="37" t="s">
        <v>852</v>
      </c>
      <c r="L39" s="13" t="s">
        <v>853</v>
      </c>
      <c r="M39" s="37" t="s">
        <v>854</v>
      </c>
      <c r="N39" s="37" t="s">
        <v>855</v>
      </c>
      <c r="O39" s="94">
        <f t="shared" si="3"/>
        <v>2483775.47</v>
      </c>
      <c r="P39" s="97">
        <v>2483775.47</v>
      </c>
      <c r="Q39" s="104"/>
      <c r="R39" s="41"/>
      <c r="S39" s="95" t="s">
        <v>256</v>
      </c>
      <c r="T39" s="95" t="s">
        <v>256</v>
      </c>
      <c r="U39" s="95" t="s">
        <v>256</v>
      </c>
      <c r="V39" s="95" t="s">
        <v>256</v>
      </c>
      <c r="W39" s="95" t="s">
        <v>256</v>
      </c>
      <c r="X39" s="45" t="s">
        <v>257</v>
      </c>
      <c r="Y39" s="114" t="s">
        <v>464</v>
      </c>
      <c r="Z39" s="95" t="s">
        <v>256</v>
      </c>
      <c r="AA39" s="95" t="s">
        <v>256</v>
      </c>
      <c r="AB39" s="37" t="s">
        <v>255</v>
      </c>
      <c r="AC39" s="37" t="s">
        <v>697</v>
      </c>
      <c r="AD39" s="113"/>
      <c r="AE39" s="78" t="b">
        <f t="shared" si="1"/>
        <v>0</v>
      </c>
    </row>
    <row r="40" s="78" customFormat="1" ht="142.5" customHeight="1" spans="4:31">
      <c r="D40" s="37">
        <v>35</v>
      </c>
      <c r="E40" s="37" t="s">
        <v>856</v>
      </c>
      <c r="F40" s="37" t="s">
        <v>335</v>
      </c>
      <c r="G40" s="37" t="s">
        <v>457</v>
      </c>
      <c r="H40" s="89" t="s">
        <v>857</v>
      </c>
      <c r="I40" s="37" t="s">
        <v>243</v>
      </c>
      <c r="J40" s="37" t="s">
        <v>282</v>
      </c>
      <c r="K40" s="37" t="s">
        <v>858</v>
      </c>
      <c r="L40" s="13" t="s">
        <v>859</v>
      </c>
      <c r="M40" s="37" t="s">
        <v>457</v>
      </c>
      <c r="N40" s="37" t="s">
        <v>860</v>
      </c>
      <c r="O40" s="94">
        <f t="shared" si="3"/>
        <v>672453.8</v>
      </c>
      <c r="P40" s="97">
        <v>672453.8</v>
      </c>
      <c r="Q40" s="104"/>
      <c r="R40" s="41"/>
      <c r="S40" s="37" t="s">
        <v>254</v>
      </c>
      <c r="T40" s="95" t="s">
        <v>256</v>
      </c>
      <c r="U40" s="95" t="s">
        <v>256</v>
      </c>
      <c r="V40" s="95" t="s">
        <v>256</v>
      </c>
      <c r="W40" s="95" t="s">
        <v>256</v>
      </c>
      <c r="X40" s="13" t="s">
        <v>257</v>
      </c>
      <c r="Y40" s="37" t="s">
        <v>457</v>
      </c>
      <c r="Z40" s="95" t="s">
        <v>256</v>
      </c>
      <c r="AA40" s="95" t="s">
        <v>256</v>
      </c>
      <c r="AB40" s="37" t="s">
        <v>258</v>
      </c>
      <c r="AC40" s="37"/>
      <c r="AD40" s="113"/>
      <c r="AE40" s="78" t="b">
        <f t="shared" si="1"/>
        <v>1</v>
      </c>
    </row>
    <row r="41" s="78" customFormat="1" ht="126" customHeight="1" spans="4:31">
      <c r="D41" s="37">
        <v>36</v>
      </c>
      <c r="E41" s="37" t="s">
        <v>861</v>
      </c>
      <c r="F41" s="37" t="s">
        <v>335</v>
      </c>
      <c r="G41" s="37" t="s">
        <v>457</v>
      </c>
      <c r="H41" s="89" t="s">
        <v>862</v>
      </c>
      <c r="I41" s="37" t="s">
        <v>243</v>
      </c>
      <c r="J41" s="37" t="s">
        <v>282</v>
      </c>
      <c r="K41" s="37" t="s">
        <v>863</v>
      </c>
      <c r="L41" s="13" t="s">
        <v>864</v>
      </c>
      <c r="M41" s="37" t="s">
        <v>351</v>
      </c>
      <c r="N41" s="37" t="s">
        <v>351</v>
      </c>
      <c r="O41" s="94">
        <f t="shared" si="3"/>
        <v>809954.78</v>
      </c>
      <c r="P41" s="97">
        <v>809954.78</v>
      </c>
      <c r="Q41" s="104"/>
      <c r="R41" s="41"/>
      <c r="S41" s="37" t="s">
        <v>254</v>
      </c>
      <c r="T41" s="95" t="s">
        <v>256</v>
      </c>
      <c r="U41" s="95" t="s">
        <v>256</v>
      </c>
      <c r="V41" s="95" t="s">
        <v>256</v>
      </c>
      <c r="W41" s="95" t="s">
        <v>256</v>
      </c>
      <c r="X41" s="13" t="s">
        <v>257</v>
      </c>
      <c r="Y41" s="115" t="s">
        <v>457</v>
      </c>
      <c r="Z41" s="95" t="s">
        <v>256</v>
      </c>
      <c r="AA41" s="95" t="s">
        <v>256</v>
      </c>
      <c r="AB41" s="37" t="s">
        <v>270</v>
      </c>
      <c r="AC41" s="37"/>
      <c r="AD41" s="113"/>
      <c r="AE41" s="78" t="b">
        <f t="shared" si="1"/>
        <v>0</v>
      </c>
    </row>
    <row r="42" s="78" customFormat="1" ht="77.25" customHeight="1" spans="4:31">
      <c r="D42" s="37">
        <v>37</v>
      </c>
      <c r="E42" s="37" t="s">
        <v>865</v>
      </c>
      <c r="F42" s="37" t="s">
        <v>335</v>
      </c>
      <c r="G42" s="37" t="s">
        <v>457</v>
      </c>
      <c r="H42" s="89" t="s">
        <v>866</v>
      </c>
      <c r="I42" s="37" t="s">
        <v>243</v>
      </c>
      <c r="J42" s="37" t="s">
        <v>282</v>
      </c>
      <c r="K42" s="37" t="s">
        <v>867</v>
      </c>
      <c r="L42" s="13" t="s">
        <v>868</v>
      </c>
      <c r="M42" s="37" t="s">
        <v>869</v>
      </c>
      <c r="N42" s="37" t="s">
        <v>870</v>
      </c>
      <c r="O42" s="94">
        <f t="shared" si="3"/>
        <v>2909178.24</v>
      </c>
      <c r="P42" s="97">
        <v>2909178.24</v>
      </c>
      <c r="Q42" s="104"/>
      <c r="R42" s="41"/>
      <c r="S42" s="37" t="s">
        <v>254</v>
      </c>
      <c r="T42" s="95" t="s">
        <v>256</v>
      </c>
      <c r="U42" s="95" t="s">
        <v>256</v>
      </c>
      <c r="V42" s="95" t="s">
        <v>256</v>
      </c>
      <c r="W42" s="95" t="s">
        <v>256</v>
      </c>
      <c r="X42" s="13" t="s">
        <v>257</v>
      </c>
      <c r="Y42" s="115" t="s">
        <v>457</v>
      </c>
      <c r="Z42" s="95" t="s">
        <v>256</v>
      </c>
      <c r="AA42" s="95" t="s">
        <v>256</v>
      </c>
      <c r="AB42" s="37" t="s">
        <v>270</v>
      </c>
      <c r="AC42" s="37"/>
      <c r="AD42" s="113"/>
      <c r="AE42" s="78" t="b">
        <f t="shared" si="1"/>
        <v>0</v>
      </c>
    </row>
    <row r="43" s="78" customFormat="1" ht="77.25" customHeight="1" spans="4:31">
      <c r="D43" s="37">
        <v>38</v>
      </c>
      <c r="E43" s="37" t="s">
        <v>871</v>
      </c>
      <c r="F43" s="37" t="s">
        <v>335</v>
      </c>
      <c r="G43" s="37" t="s">
        <v>457</v>
      </c>
      <c r="H43" s="89" t="s">
        <v>872</v>
      </c>
      <c r="I43" s="37" t="s">
        <v>243</v>
      </c>
      <c r="J43" s="37" t="s">
        <v>260</v>
      </c>
      <c r="K43" s="37" t="s">
        <v>873</v>
      </c>
      <c r="L43" s="13" t="s">
        <v>874</v>
      </c>
      <c r="M43" s="37" t="s">
        <v>496</v>
      </c>
      <c r="N43" s="37" t="s">
        <v>497</v>
      </c>
      <c r="O43" s="94">
        <f t="shared" si="3"/>
        <v>284397.54</v>
      </c>
      <c r="P43" s="97">
        <v>284397.54</v>
      </c>
      <c r="Q43" s="104"/>
      <c r="R43" s="41"/>
      <c r="S43" s="37" t="s">
        <v>254</v>
      </c>
      <c r="T43" s="95" t="s">
        <v>256</v>
      </c>
      <c r="U43" s="95" t="s">
        <v>256</v>
      </c>
      <c r="V43" s="95" t="s">
        <v>256</v>
      </c>
      <c r="W43" s="95" t="s">
        <v>256</v>
      </c>
      <c r="X43" s="13" t="s">
        <v>257</v>
      </c>
      <c r="Y43" s="115" t="s">
        <v>457</v>
      </c>
      <c r="Z43" s="95" t="s">
        <v>256</v>
      </c>
      <c r="AA43" s="95" t="s">
        <v>256</v>
      </c>
      <c r="AB43" s="37" t="s">
        <v>270</v>
      </c>
      <c r="AC43" s="37"/>
      <c r="AD43" s="113"/>
      <c r="AE43" s="78" t="b">
        <f t="shared" si="1"/>
        <v>0</v>
      </c>
    </row>
    <row r="44" s="79" customFormat="1" ht="96.75" customHeight="1" spans="4:31">
      <c r="D44" s="37">
        <v>39</v>
      </c>
      <c r="E44" s="89" t="s">
        <v>875</v>
      </c>
      <c r="F44" s="37" t="s">
        <v>335</v>
      </c>
      <c r="G44" s="89" t="s">
        <v>457</v>
      </c>
      <c r="H44" s="89" t="s">
        <v>876</v>
      </c>
      <c r="I44" s="89" t="s">
        <v>243</v>
      </c>
      <c r="J44" s="89" t="s">
        <v>282</v>
      </c>
      <c r="K44" s="89" t="s">
        <v>877</v>
      </c>
      <c r="L44" s="13" t="s">
        <v>878</v>
      </c>
      <c r="M44" s="89" t="s">
        <v>457</v>
      </c>
      <c r="N44" s="89" t="s">
        <v>879</v>
      </c>
      <c r="O44" s="94">
        <f t="shared" si="3"/>
        <v>998898.67</v>
      </c>
      <c r="P44" s="98">
        <v>998898.67</v>
      </c>
      <c r="Q44" s="106"/>
      <c r="R44" s="107"/>
      <c r="S44" s="89" t="s">
        <v>254</v>
      </c>
      <c r="T44" s="95" t="s">
        <v>256</v>
      </c>
      <c r="U44" s="95" t="s">
        <v>256</v>
      </c>
      <c r="V44" s="95" t="s">
        <v>256</v>
      </c>
      <c r="W44" s="95" t="s">
        <v>256</v>
      </c>
      <c r="X44" s="13" t="s">
        <v>257</v>
      </c>
      <c r="Y44" s="116" t="s">
        <v>457</v>
      </c>
      <c r="Z44" s="95" t="s">
        <v>256</v>
      </c>
      <c r="AA44" s="95" t="s">
        <v>256</v>
      </c>
      <c r="AB44" s="37" t="s">
        <v>258</v>
      </c>
      <c r="AC44" s="89"/>
      <c r="AD44" s="117"/>
      <c r="AE44" s="78" t="b">
        <f t="shared" si="1"/>
        <v>1</v>
      </c>
    </row>
    <row r="45" s="78" customFormat="1" ht="57" customHeight="1" spans="4:31">
      <c r="D45" s="37">
        <v>40</v>
      </c>
      <c r="E45" s="85" t="s">
        <v>880</v>
      </c>
      <c r="F45" s="37" t="s">
        <v>335</v>
      </c>
      <c r="G45" s="85" t="s">
        <v>452</v>
      </c>
      <c r="H45" s="82" t="s">
        <v>466</v>
      </c>
      <c r="I45" s="37" t="s">
        <v>243</v>
      </c>
      <c r="J45" s="37" t="s">
        <v>260</v>
      </c>
      <c r="K45" s="82" t="s">
        <v>467</v>
      </c>
      <c r="L45" s="13" t="s">
        <v>881</v>
      </c>
      <c r="M45" s="37" t="s">
        <v>452</v>
      </c>
      <c r="N45" s="37" t="s">
        <v>470</v>
      </c>
      <c r="O45" s="99">
        <f t="shared" si="3"/>
        <v>226097.93</v>
      </c>
      <c r="P45" s="99">
        <v>226097.93</v>
      </c>
      <c r="Q45" s="108"/>
      <c r="R45" s="85"/>
      <c r="S45" s="37" t="s">
        <v>254</v>
      </c>
      <c r="T45" s="95" t="s">
        <v>256</v>
      </c>
      <c r="U45" s="95" t="s">
        <v>256</v>
      </c>
      <c r="V45" s="95" t="s">
        <v>256</v>
      </c>
      <c r="W45" s="95" t="s">
        <v>256</v>
      </c>
      <c r="X45" s="13" t="s">
        <v>257</v>
      </c>
      <c r="Y45" s="114" t="s">
        <v>464</v>
      </c>
      <c r="Z45" s="95" t="s">
        <v>256</v>
      </c>
      <c r="AA45" s="95" t="s">
        <v>256</v>
      </c>
      <c r="AB45" s="37" t="s">
        <v>258</v>
      </c>
      <c r="AC45" s="37"/>
      <c r="AD45" s="113"/>
      <c r="AE45" s="78" t="b">
        <f t="shared" si="1"/>
        <v>1</v>
      </c>
    </row>
    <row r="46" s="78" customFormat="1" ht="127.5" customHeight="1" spans="4:31">
      <c r="D46" s="37">
        <v>41</v>
      </c>
      <c r="E46" s="85" t="s">
        <v>882</v>
      </c>
      <c r="F46" s="37" t="s">
        <v>335</v>
      </c>
      <c r="G46" s="85" t="s">
        <v>452</v>
      </c>
      <c r="H46" s="82" t="s">
        <v>472</v>
      </c>
      <c r="I46" s="37" t="s">
        <v>243</v>
      </c>
      <c r="J46" s="37" t="s">
        <v>260</v>
      </c>
      <c r="K46" s="82" t="s">
        <v>473</v>
      </c>
      <c r="L46" s="13" t="s">
        <v>883</v>
      </c>
      <c r="M46" s="37" t="s">
        <v>452</v>
      </c>
      <c r="N46" s="37" t="s">
        <v>476</v>
      </c>
      <c r="O46" s="99">
        <f t="shared" si="3"/>
        <v>266832.93</v>
      </c>
      <c r="P46" s="99">
        <v>266832.93</v>
      </c>
      <c r="Q46" s="108"/>
      <c r="R46" s="85"/>
      <c r="S46" s="37" t="s">
        <v>254</v>
      </c>
      <c r="T46" s="95" t="s">
        <v>256</v>
      </c>
      <c r="U46" s="95" t="s">
        <v>256</v>
      </c>
      <c r="V46" s="95" t="s">
        <v>256</v>
      </c>
      <c r="W46" s="95" t="s">
        <v>256</v>
      </c>
      <c r="X46" s="13" t="s">
        <v>257</v>
      </c>
      <c r="Y46" s="114" t="s">
        <v>464</v>
      </c>
      <c r="Z46" s="95" t="s">
        <v>256</v>
      </c>
      <c r="AA46" s="95" t="s">
        <v>256</v>
      </c>
      <c r="AB46" s="37" t="s">
        <v>258</v>
      </c>
      <c r="AC46" s="37"/>
      <c r="AD46" s="113"/>
      <c r="AE46" s="78" t="b">
        <f t="shared" si="1"/>
        <v>1</v>
      </c>
    </row>
    <row r="47" s="78" customFormat="1" ht="83.25" customHeight="1" spans="4:31">
      <c r="D47" s="37">
        <v>42</v>
      </c>
      <c r="E47" s="85" t="s">
        <v>518</v>
      </c>
      <c r="F47" s="13" t="s">
        <v>519</v>
      </c>
      <c r="G47" s="13" t="s">
        <v>366</v>
      </c>
      <c r="H47" s="44" t="s">
        <v>520</v>
      </c>
      <c r="I47" s="13" t="s">
        <v>243</v>
      </c>
      <c r="J47" s="13" t="s">
        <v>260</v>
      </c>
      <c r="K47" s="87" t="s">
        <v>521</v>
      </c>
      <c r="L47" s="13" t="s">
        <v>884</v>
      </c>
      <c r="M47" s="43" t="s">
        <v>523</v>
      </c>
      <c r="N47" s="43" t="s">
        <v>524</v>
      </c>
      <c r="O47" s="100">
        <f t="shared" ref="O47:O60" si="4">P47+Q47</f>
        <v>35147.33</v>
      </c>
      <c r="P47" s="95">
        <v>35147.33</v>
      </c>
      <c r="Q47" s="109"/>
      <c r="R47" s="110"/>
      <c r="S47" s="13" t="s">
        <v>254</v>
      </c>
      <c r="T47" s="13" t="s">
        <v>256</v>
      </c>
      <c r="U47" s="13" t="s">
        <v>256</v>
      </c>
      <c r="V47" s="13" t="s">
        <v>256</v>
      </c>
      <c r="W47" s="13" t="s">
        <v>256</v>
      </c>
      <c r="X47" s="13" t="s">
        <v>257</v>
      </c>
      <c r="Y47" s="43" t="s">
        <v>523</v>
      </c>
      <c r="Z47" s="13" t="s">
        <v>256</v>
      </c>
      <c r="AA47" s="13" t="s">
        <v>256</v>
      </c>
      <c r="AB47" s="13" t="s">
        <v>270</v>
      </c>
      <c r="AC47" s="37"/>
      <c r="AD47" s="113"/>
      <c r="AE47" s="78" t="b">
        <f t="shared" si="1"/>
        <v>0</v>
      </c>
    </row>
    <row r="48" s="78" customFormat="1" ht="83.25" customHeight="1" spans="4:31">
      <c r="D48" s="37">
        <v>43</v>
      </c>
      <c r="E48" s="91"/>
      <c r="F48" s="13" t="s">
        <v>519</v>
      </c>
      <c r="G48" s="13" t="s">
        <v>366</v>
      </c>
      <c r="H48" s="44" t="s">
        <v>525</v>
      </c>
      <c r="I48" s="13" t="s">
        <v>243</v>
      </c>
      <c r="J48" s="13" t="s">
        <v>260</v>
      </c>
      <c r="K48" s="87" t="s">
        <v>526</v>
      </c>
      <c r="L48" s="13" t="s">
        <v>885</v>
      </c>
      <c r="M48" s="43" t="s">
        <v>523</v>
      </c>
      <c r="N48" s="43" t="s">
        <v>528</v>
      </c>
      <c r="O48" s="100">
        <f t="shared" si="4"/>
        <v>69576.13</v>
      </c>
      <c r="P48" s="95">
        <v>69576.13</v>
      </c>
      <c r="Q48" s="109"/>
      <c r="R48" s="110"/>
      <c r="S48" s="13" t="s">
        <v>254</v>
      </c>
      <c r="T48" s="13" t="s">
        <v>256</v>
      </c>
      <c r="U48" s="13" t="s">
        <v>256</v>
      </c>
      <c r="V48" s="13" t="s">
        <v>256</v>
      </c>
      <c r="W48" s="13" t="s">
        <v>256</v>
      </c>
      <c r="X48" s="13" t="s">
        <v>257</v>
      </c>
      <c r="Y48" s="43" t="s">
        <v>523</v>
      </c>
      <c r="Z48" s="13" t="s">
        <v>256</v>
      </c>
      <c r="AA48" s="13" t="s">
        <v>256</v>
      </c>
      <c r="AB48" s="13" t="s">
        <v>270</v>
      </c>
      <c r="AC48" s="37"/>
      <c r="AD48" s="113"/>
      <c r="AE48" s="78" t="b">
        <f t="shared" si="1"/>
        <v>0</v>
      </c>
    </row>
    <row r="49" s="78" customFormat="1" ht="83.25" customHeight="1" spans="4:31">
      <c r="D49" s="37">
        <v>44</v>
      </c>
      <c r="E49" s="91"/>
      <c r="F49" s="13" t="s">
        <v>519</v>
      </c>
      <c r="G49" s="13" t="s">
        <v>366</v>
      </c>
      <c r="H49" s="44" t="s">
        <v>529</v>
      </c>
      <c r="I49" s="13" t="s">
        <v>243</v>
      </c>
      <c r="J49" s="13" t="s">
        <v>260</v>
      </c>
      <c r="K49" s="87" t="s">
        <v>530</v>
      </c>
      <c r="L49" s="13" t="s">
        <v>886</v>
      </c>
      <c r="M49" s="43" t="s">
        <v>532</v>
      </c>
      <c r="N49" s="43" t="s">
        <v>533</v>
      </c>
      <c r="O49" s="100">
        <f t="shared" si="4"/>
        <v>50296</v>
      </c>
      <c r="P49" s="95">
        <v>50296</v>
      </c>
      <c r="Q49" s="109"/>
      <c r="R49" s="110"/>
      <c r="S49" s="13" t="s">
        <v>254</v>
      </c>
      <c r="T49" s="13" t="s">
        <v>256</v>
      </c>
      <c r="U49" s="13" t="s">
        <v>256</v>
      </c>
      <c r="V49" s="13" t="s">
        <v>256</v>
      </c>
      <c r="W49" s="13" t="s">
        <v>256</v>
      </c>
      <c r="X49" s="13" t="s">
        <v>257</v>
      </c>
      <c r="Y49" s="43" t="s">
        <v>532</v>
      </c>
      <c r="Z49" s="13" t="s">
        <v>256</v>
      </c>
      <c r="AA49" s="13" t="s">
        <v>256</v>
      </c>
      <c r="AB49" s="13" t="s">
        <v>270</v>
      </c>
      <c r="AC49" s="37"/>
      <c r="AD49" s="113"/>
      <c r="AE49" s="78" t="b">
        <f t="shared" si="1"/>
        <v>0</v>
      </c>
    </row>
    <row r="50" s="78" customFormat="1" ht="83.25" customHeight="1" spans="4:31">
      <c r="D50" s="37">
        <v>45</v>
      </c>
      <c r="E50" s="91"/>
      <c r="F50" s="13" t="s">
        <v>519</v>
      </c>
      <c r="G50" s="13" t="s">
        <v>366</v>
      </c>
      <c r="H50" s="44" t="s">
        <v>534</v>
      </c>
      <c r="I50" s="13" t="s">
        <v>243</v>
      </c>
      <c r="J50" s="13" t="s">
        <v>260</v>
      </c>
      <c r="K50" s="87" t="s">
        <v>535</v>
      </c>
      <c r="L50" s="13" t="s">
        <v>887</v>
      </c>
      <c r="M50" s="43" t="s">
        <v>532</v>
      </c>
      <c r="N50" s="43" t="s">
        <v>537</v>
      </c>
      <c r="O50" s="100">
        <f t="shared" si="4"/>
        <v>45386.15</v>
      </c>
      <c r="P50" s="95">
        <v>45386.15</v>
      </c>
      <c r="Q50" s="109"/>
      <c r="R50" s="110"/>
      <c r="S50" s="13" t="s">
        <v>254</v>
      </c>
      <c r="T50" s="13" t="s">
        <v>256</v>
      </c>
      <c r="U50" s="13" t="s">
        <v>256</v>
      </c>
      <c r="V50" s="13" t="s">
        <v>256</v>
      </c>
      <c r="W50" s="13" t="s">
        <v>256</v>
      </c>
      <c r="X50" s="13" t="s">
        <v>257</v>
      </c>
      <c r="Y50" s="43" t="s">
        <v>532</v>
      </c>
      <c r="Z50" s="13" t="s">
        <v>256</v>
      </c>
      <c r="AA50" s="13" t="s">
        <v>256</v>
      </c>
      <c r="AB50" s="13" t="s">
        <v>270</v>
      </c>
      <c r="AC50" s="37"/>
      <c r="AD50" s="113"/>
      <c r="AE50" s="78" t="b">
        <f t="shared" si="1"/>
        <v>0</v>
      </c>
    </row>
    <row r="51" s="78" customFormat="1" ht="83.25" customHeight="1" spans="4:31">
      <c r="D51" s="37">
        <v>46</v>
      </c>
      <c r="E51" s="91"/>
      <c r="F51" s="13" t="s">
        <v>519</v>
      </c>
      <c r="G51" s="13" t="s">
        <v>366</v>
      </c>
      <c r="H51" s="44" t="s">
        <v>538</v>
      </c>
      <c r="I51" s="13" t="s">
        <v>243</v>
      </c>
      <c r="J51" s="13" t="s">
        <v>260</v>
      </c>
      <c r="K51" s="87" t="s">
        <v>539</v>
      </c>
      <c r="L51" s="13" t="s">
        <v>888</v>
      </c>
      <c r="M51" s="43" t="s">
        <v>532</v>
      </c>
      <c r="N51" s="43" t="s">
        <v>541</v>
      </c>
      <c r="O51" s="100">
        <f t="shared" si="4"/>
        <v>64067.52</v>
      </c>
      <c r="P51" s="95">
        <v>64067.52</v>
      </c>
      <c r="Q51" s="109"/>
      <c r="R51" s="110"/>
      <c r="S51" s="13" t="s">
        <v>254</v>
      </c>
      <c r="T51" s="13" t="s">
        <v>256</v>
      </c>
      <c r="U51" s="13" t="s">
        <v>256</v>
      </c>
      <c r="V51" s="13" t="s">
        <v>256</v>
      </c>
      <c r="W51" s="13" t="s">
        <v>256</v>
      </c>
      <c r="X51" s="13" t="s">
        <v>257</v>
      </c>
      <c r="Y51" s="43" t="s">
        <v>532</v>
      </c>
      <c r="Z51" s="13" t="s">
        <v>256</v>
      </c>
      <c r="AA51" s="13" t="s">
        <v>256</v>
      </c>
      <c r="AB51" s="13" t="s">
        <v>270</v>
      </c>
      <c r="AC51" s="37"/>
      <c r="AD51" s="113"/>
      <c r="AE51" s="78" t="b">
        <f t="shared" si="1"/>
        <v>0</v>
      </c>
    </row>
    <row r="52" s="78" customFormat="1" ht="83.25" customHeight="1" spans="4:31">
      <c r="D52" s="37">
        <v>47</v>
      </c>
      <c r="E52" s="91"/>
      <c r="F52" s="13" t="s">
        <v>519</v>
      </c>
      <c r="G52" s="13" t="s">
        <v>366</v>
      </c>
      <c r="H52" s="44" t="s">
        <v>542</v>
      </c>
      <c r="I52" s="13" t="s">
        <v>243</v>
      </c>
      <c r="J52" s="13" t="s">
        <v>260</v>
      </c>
      <c r="K52" s="87" t="s">
        <v>543</v>
      </c>
      <c r="L52" s="13" t="s">
        <v>889</v>
      </c>
      <c r="M52" s="43" t="s">
        <v>532</v>
      </c>
      <c r="N52" s="43" t="s">
        <v>545</v>
      </c>
      <c r="O52" s="100">
        <f t="shared" si="4"/>
        <v>288902.62</v>
      </c>
      <c r="P52" s="95">
        <v>288902.62</v>
      </c>
      <c r="Q52" s="109"/>
      <c r="R52" s="110"/>
      <c r="S52" s="13" t="s">
        <v>254</v>
      </c>
      <c r="T52" s="13" t="s">
        <v>256</v>
      </c>
      <c r="U52" s="13" t="s">
        <v>256</v>
      </c>
      <c r="V52" s="13" t="s">
        <v>256</v>
      </c>
      <c r="W52" s="13" t="s">
        <v>256</v>
      </c>
      <c r="X52" s="13" t="s">
        <v>257</v>
      </c>
      <c r="Y52" s="43" t="s">
        <v>532</v>
      </c>
      <c r="Z52" s="13" t="s">
        <v>256</v>
      </c>
      <c r="AA52" s="13" t="s">
        <v>256</v>
      </c>
      <c r="AB52" s="13" t="s">
        <v>270</v>
      </c>
      <c r="AC52" s="37"/>
      <c r="AD52" s="113"/>
      <c r="AE52" s="78" t="b">
        <f t="shared" si="1"/>
        <v>0</v>
      </c>
    </row>
    <row r="53" s="78" customFormat="1" ht="83.25" customHeight="1" spans="4:31">
      <c r="D53" s="37">
        <v>48</v>
      </c>
      <c r="E53" s="86"/>
      <c r="F53" s="13" t="s">
        <v>519</v>
      </c>
      <c r="G53" s="13" t="s">
        <v>366</v>
      </c>
      <c r="H53" s="44" t="s">
        <v>546</v>
      </c>
      <c r="I53" s="13" t="s">
        <v>243</v>
      </c>
      <c r="J53" s="13" t="s">
        <v>260</v>
      </c>
      <c r="K53" s="87" t="s">
        <v>547</v>
      </c>
      <c r="L53" s="13" t="s">
        <v>890</v>
      </c>
      <c r="M53" s="43" t="s">
        <v>549</v>
      </c>
      <c r="N53" s="43" t="s">
        <v>398</v>
      </c>
      <c r="O53" s="100">
        <f t="shared" si="4"/>
        <v>45386.16</v>
      </c>
      <c r="P53" s="95">
        <v>45386.16</v>
      </c>
      <c r="Q53" s="109"/>
      <c r="R53" s="110"/>
      <c r="S53" s="13" t="s">
        <v>254</v>
      </c>
      <c r="T53" s="13" t="s">
        <v>256</v>
      </c>
      <c r="U53" s="13" t="s">
        <v>256</v>
      </c>
      <c r="V53" s="13" t="s">
        <v>256</v>
      </c>
      <c r="W53" s="13" t="s">
        <v>256</v>
      </c>
      <c r="X53" s="13" t="s">
        <v>257</v>
      </c>
      <c r="Y53" s="43" t="s">
        <v>549</v>
      </c>
      <c r="Z53" s="13" t="s">
        <v>256</v>
      </c>
      <c r="AA53" s="13" t="s">
        <v>256</v>
      </c>
      <c r="AB53" s="13" t="s">
        <v>270</v>
      </c>
      <c r="AC53" s="37"/>
      <c r="AD53" s="113"/>
      <c r="AE53" s="78" t="b">
        <f t="shared" si="1"/>
        <v>0</v>
      </c>
    </row>
    <row r="54" s="78" customFormat="1" ht="83.25" customHeight="1" spans="4:31">
      <c r="D54" s="37">
        <v>49</v>
      </c>
      <c r="E54" s="85" t="s">
        <v>550</v>
      </c>
      <c r="F54" s="13" t="s">
        <v>519</v>
      </c>
      <c r="G54" s="13" t="s">
        <v>366</v>
      </c>
      <c r="H54" s="44" t="s">
        <v>551</v>
      </c>
      <c r="I54" s="13" t="s">
        <v>243</v>
      </c>
      <c r="J54" s="13" t="s">
        <v>260</v>
      </c>
      <c r="K54" s="87" t="s">
        <v>552</v>
      </c>
      <c r="L54" s="13" t="s">
        <v>891</v>
      </c>
      <c r="M54" s="45" t="s">
        <v>554</v>
      </c>
      <c r="N54" s="45" t="s">
        <v>555</v>
      </c>
      <c r="O54" s="100">
        <f t="shared" si="4"/>
        <v>192378.43</v>
      </c>
      <c r="P54" s="95">
        <v>192378.43</v>
      </c>
      <c r="Q54" s="109"/>
      <c r="R54" s="110"/>
      <c r="S54" s="13" t="s">
        <v>254</v>
      </c>
      <c r="T54" s="13" t="s">
        <v>256</v>
      </c>
      <c r="U54" s="13" t="s">
        <v>256</v>
      </c>
      <c r="V54" s="13" t="s">
        <v>256</v>
      </c>
      <c r="W54" s="13" t="s">
        <v>256</v>
      </c>
      <c r="X54" s="13" t="s">
        <v>257</v>
      </c>
      <c r="Y54" s="45" t="s">
        <v>554</v>
      </c>
      <c r="Z54" s="13" t="s">
        <v>256</v>
      </c>
      <c r="AA54" s="13" t="s">
        <v>256</v>
      </c>
      <c r="AB54" s="13" t="s">
        <v>270</v>
      </c>
      <c r="AC54" s="37"/>
      <c r="AD54" s="113"/>
      <c r="AE54" s="78" t="b">
        <f t="shared" si="1"/>
        <v>0</v>
      </c>
    </row>
    <row r="55" s="78" customFormat="1" ht="83.25" customHeight="1" spans="4:31">
      <c r="D55" s="37">
        <v>50</v>
      </c>
      <c r="E55" s="91"/>
      <c r="F55" s="13" t="s">
        <v>519</v>
      </c>
      <c r="G55" s="13" t="s">
        <v>366</v>
      </c>
      <c r="H55" s="44" t="s">
        <v>556</v>
      </c>
      <c r="I55" s="13" t="s">
        <v>243</v>
      </c>
      <c r="J55" s="13" t="s">
        <v>260</v>
      </c>
      <c r="K55" s="87" t="s">
        <v>557</v>
      </c>
      <c r="L55" s="13" t="s">
        <v>892</v>
      </c>
      <c r="M55" s="45" t="s">
        <v>554</v>
      </c>
      <c r="N55" s="45" t="s">
        <v>555</v>
      </c>
      <c r="O55" s="100">
        <f t="shared" si="4"/>
        <v>76740.26</v>
      </c>
      <c r="P55" s="95">
        <v>76740.26</v>
      </c>
      <c r="Q55" s="109"/>
      <c r="R55" s="110"/>
      <c r="S55" s="13" t="s">
        <v>254</v>
      </c>
      <c r="T55" s="13" t="s">
        <v>256</v>
      </c>
      <c r="U55" s="13" t="s">
        <v>256</v>
      </c>
      <c r="V55" s="13" t="s">
        <v>256</v>
      </c>
      <c r="W55" s="13" t="s">
        <v>256</v>
      </c>
      <c r="X55" s="13" t="s">
        <v>257</v>
      </c>
      <c r="Y55" s="45" t="s">
        <v>554</v>
      </c>
      <c r="Z55" s="13" t="s">
        <v>256</v>
      </c>
      <c r="AA55" s="13" t="s">
        <v>256</v>
      </c>
      <c r="AB55" s="13" t="s">
        <v>270</v>
      </c>
      <c r="AC55" s="37"/>
      <c r="AD55" s="113"/>
      <c r="AE55" s="78" t="b">
        <f t="shared" si="1"/>
        <v>0</v>
      </c>
    </row>
    <row r="56" s="78" customFormat="1" ht="83.25" customHeight="1" spans="4:31">
      <c r="D56" s="37">
        <v>51</v>
      </c>
      <c r="E56" s="91"/>
      <c r="F56" s="13" t="s">
        <v>519</v>
      </c>
      <c r="G56" s="13" t="s">
        <v>366</v>
      </c>
      <c r="H56" s="44" t="s">
        <v>559</v>
      </c>
      <c r="I56" s="13" t="s">
        <v>243</v>
      </c>
      <c r="J56" s="13" t="s">
        <v>260</v>
      </c>
      <c r="K56" s="87" t="s">
        <v>560</v>
      </c>
      <c r="L56" s="13" t="s">
        <v>893</v>
      </c>
      <c r="M56" s="45" t="s">
        <v>554</v>
      </c>
      <c r="N56" s="45" t="s">
        <v>555</v>
      </c>
      <c r="O56" s="100">
        <f t="shared" si="4"/>
        <v>168786.35</v>
      </c>
      <c r="P56" s="95">
        <v>168786.35</v>
      </c>
      <c r="Q56" s="109"/>
      <c r="R56" s="110"/>
      <c r="S56" s="13" t="s">
        <v>254</v>
      </c>
      <c r="T56" s="13" t="s">
        <v>256</v>
      </c>
      <c r="U56" s="13" t="s">
        <v>256</v>
      </c>
      <c r="V56" s="13" t="s">
        <v>256</v>
      </c>
      <c r="W56" s="13" t="s">
        <v>256</v>
      </c>
      <c r="X56" s="13" t="s">
        <v>257</v>
      </c>
      <c r="Y56" s="45" t="s">
        <v>554</v>
      </c>
      <c r="Z56" s="13" t="s">
        <v>256</v>
      </c>
      <c r="AA56" s="13" t="s">
        <v>256</v>
      </c>
      <c r="AB56" s="13" t="s">
        <v>270</v>
      </c>
      <c r="AC56" s="37"/>
      <c r="AD56" s="113"/>
      <c r="AE56" s="78" t="b">
        <f t="shared" si="1"/>
        <v>0</v>
      </c>
    </row>
    <row r="57" s="78" customFormat="1" ht="83.25" customHeight="1" spans="4:31">
      <c r="D57" s="37">
        <v>52</v>
      </c>
      <c r="E57" s="86"/>
      <c r="F57" s="13" t="s">
        <v>519</v>
      </c>
      <c r="G57" s="13" t="s">
        <v>366</v>
      </c>
      <c r="H57" s="44" t="s">
        <v>562</v>
      </c>
      <c r="I57" s="13" t="s">
        <v>243</v>
      </c>
      <c r="J57" s="13" t="s">
        <v>260</v>
      </c>
      <c r="K57" s="87" t="s">
        <v>563</v>
      </c>
      <c r="L57" s="13" t="s">
        <v>894</v>
      </c>
      <c r="M57" s="45" t="s">
        <v>565</v>
      </c>
      <c r="N57" s="45" t="s">
        <v>555</v>
      </c>
      <c r="O57" s="100">
        <f t="shared" si="4"/>
        <v>89882.16</v>
      </c>
      <c r="P57" s="95">
        <v>89882.16</v>
      </c>
      <c r="Q57" s="109"/>
      <c r="R57" s="110"/>
      <c r="S57" s="13" t="s">
        <v>254</v>
      </c>
      <c r="T57" s="13" t="s">
        <v>256</v>
      </c>
      <c r="U57" s="13" t="s">
        <v>256</v>
      </c>
      <c r="V57" s="13" t="s">
        <v>256</v>
      </c>
      <c r="W57" s="13" t="s">
        <v>256</v>
      </c>
      <c r="X57" s="13" t="s">
        <v>257</v>
      </c>
      <c r="Y57" s="45" t="s">
        <v>565</v>
      </c>
      <c r="Z57" s="13" t="s">
        <v>256</v>
      </c>
      <c r="AA57" s="13" t="s">
        <v>256</v>
      </c>
      <c r="AB57" s="13" t="s">
        <v>270</v>
      </c>
      <c r="AC57" s="37"/>
      <c r="AD57" s="113"/>
      <c r="AE57" s="78" t="b">
        <f t="shared" si="1"/>
        <v>0</v>
      </c>
    </row>
    <row r="58" s="78" customFormat="1" ht="83.25" customHeight="1" spans="4:31">
      <c r="D58" s="37">
        <v>53</v>
      </c>
      <c r="E58" s="85" t="s">
        <v>566</v>
      </c>
      <c r="F58" s="13" t="s">
        <v>519</v>
      </c>
      <c r="G58" s="13" t="s">
        <v>366</v>
      </c>
      <c r="H58" s="44" t="s">
        <v>86</v>
      </c>
      <c r="I58" s="13" t="s">
        <v>243</v>
      </c>
      <c r="J58" s="13" t="s">
        <v>260</v>
      </c>
      <c r="K58" s="87" t="s">
        <v>567</v>
      </c>
      <c r="L58" s="13" t="s">
        <v>895</v>
      </c>
      <c r="M58" s="43" t="s">
        <v>523</v>
      </c>
      <c r="N58" s="43" t="s">
        <v>569</v>
      </c>
      <c r="O58" s="100">
        <f t="shared" si="4"/>
        <v>174233.49</v>
      </c>
      <c r="P58" s="95">
        <v>174233.49</v>
      </c>
      <c r="Q58" s="109"/>
      <c r="R58" s="110"/>
      <c r="S58" s="13" t="s">
        <v>254</v>
      </c>
      <c r="T58" s="13" t="s">
        <v>256</v>
      </c>
      <c r="U58" s="13" t="s">
        <v>256</v>
      </c>
      <c r="V58" s="13" t="s">
        <v>256</v>
      </c>
      <c r="W58" s="13" t="s">
        <v>256</v>
      </c>
      <c r="X58" s="13" t="s">
        <v>257</v>
      </c>
      <c r="Y58" s="43" t="s">
        <v>523</v>
      </c>
      <c r="Z58" s="13" t="s">
        <v>256</v>
      </c>
      <c r="AA58" s="13" t="s">
        <v>256</v>
      </c>
      <c r="AB58" s="13" t="s">
        <v>270</v>
      </c>
      <c r="AC58" s="37"/>
      <c r="AD58" s="113"/>
      <c r="AE58" s="78" t="b">
        <f t="shared" si="1"/>
        <v>0</v>
      </c>
    </row>
    <row r="59" s="78" customFormat="1" ht="83.25" customHeight="1" spans="4:31">
      <c r="D59" s="37">
        <v>54</v>
      </c>
      <c r="E59" s="91"/>
      <c r="F59" s="13" t="s">
        <v>519</v>
      </c>
      <c r="G59" s="13" t="s">
        <v>366</v>
      </c>
      <c r="H59" s="44" t="s">
        <v>88</v>
      </c>
      <c r="I59" s="13" t="s">
        <v>243</v>
      </c>
      <c r="J59" s="13" t="s">
        <v>260</v>
      </c>
      <c r="K59" s="87" t="s">
        <v>570</v>
      </c>
      <c r="L59" s="13" t="s">
        <v>896</v>
      </c>
      <c r="M59" s="43" t="s">
        <v>523</v>
      </c>
      <c r="N59" s="43" t="s">
        <v>569</v>
      </c>
      <c r="O59" s="100">
        <f t="shared" si="4"/>
        <v>177631.5</v>
      </c>
      <c r="P59" s="95">
        <v>177631.5</v>
      </c>
      <c r="Q59" s="109"/>
      <c r="R59" s="110"/>
      <c r="S59" s="13" t="s">
        <v>254</v>
      </c>
      <c r="T59" s="13" t="s">
        <v>256</v>
      </c>
      <c r="U59" s="13" t="s">
        <v>256</v>
      </c>
      <c r="V59" s="13" t="s">
        <v>256</v>
      </c>
      <c r="W59" s="13" t="s">
        <v>256</v>
      </c>
      <c r="X59" s="13" t="s">
        <v>257</v>
      </c>
      <c r="Y59" s="43" t="s">
        <v>523</v>
      </c>
      <c r="Z59" s="13" t="s">
        <v>256</v>
      </c>
      <c r="AA59" s="13" t="s">
        <v>256</v>
      </c>
      <c r="AB59" s="13" t="s">
        <v>270</v>
      </c>
      <c r="AC59" s="37"/>
      <c r="AD59" s="113"/>
      <c r="AE59" s="78" t="b">
        <f t="shared" si="1"/>
        <v>0</v>
      </c>
    </row>
    <row r="60" s="78" customFormat="1" ht="83.25" customHeight="1" spans="4:31">
      <c r="D60" s="37">
        <v>55</v>
      </c>
      <c r="E60" s="86"/>
      <c r="F60" s="13" t="s">
        <v>519</v>
      </c>
      <c r="G60" s="13" t="s">
        <v>366</v>
      </c>
      <c r="H60" s="44" t="s">
        <v>90</v>
      </c>
      <c r="I60" s="13" t="s">
        <v>243</v>
      </c>
      <c r="J60" s="13" t="s">
        <v>260</v>
      </c>
      <c r="K60" s="87" t="s">
        <v>572</v>
      </c>
      <c r="L60" s="13" t="s">
        <v>897</v>
      </c>
      <c r="M60" s="43" t="s">
        <v>574</v>
      </c>
      <c r="N60" s="43" t="s">
        <v>575</v>
      </c>
      <c r="O60" s="100">
        <f t="shared" si="4"/>
        <v>50632.88</v>
      </c>
      <c r="P60" s="95">
        <v>50632.88</v>
      </c>
      <c r="Q60" s="109"/>
      <c r="R60" s="110"/>
      <c r="S60" s="13" t="s">
        <v>254</v>
      </c>
      <c r="T60" s="13" t="s">
        <v>256</v>
      </c>
      <c r="U60" s="13" t="s">
        <v>256</v>
      </c>
      <c r="V60" s="13" t="s">
        <v>256</v>
      </c>
      <c r="W60" s="13" t="s">
        <v>256</v>
      </c>
      <c r="X60" s="13" t="s">
        <v>257</v>
      </c>
      <c r="Y60" s="43" t="s">
        <v>574</v>
      </c>
      <c r="Z60" s="13" t="s">
        <v>256</v>
      </c>
      <c r="AA60" s="13" t="s">
        <v>256</v>
      </c>
      <c r="AB60" s="13" t="s">
        <v>270</v>
      </c>
      <c r="AC60" s="37"/>
      <c r="AD60" s="113"/>
      <c r="AE60" s="78" t="b">
        <f t="shared" si="1"/>
        <v>0</v>
      </c>
    </row>
    <row r="61" s="78" customFormat="1" ht="54" customHeight="1" spans="4:31">
      <c r="D61" s="37">
        <v>56</v>
      </c>
      <c r="E61" s="37" t="s">
        <v>586</v>
      </c>
      <c r="F61" s="13" t="s">
        <v>519</v>
      </c>
      <c r="G61" s="13" t="s">
        <v>366</v>
      </c>
      <c r="H61" s="82" t="s">
        <v>587</v>
      </c>
      <c r="I61" s="13" t="s">
        <v>243</v>
      </c>
      <c r="J61" s="13" t="s">
        <v>260</v>
      </c>
      <c r="K61" s="82" t="s">
        <v>588</v>
      </c>
      <c r="L61" s="13" t="s">
        <v>898</v>
      </c>
      <c r="M61" s="45" t="s">
        <v>565</v>
      </c>
      <c r="N61" s="45" t="s">
        <v>590</v>
      </c>
      <c r="O61" s="97">
        <f t="shared" ref="O61:O80" si="5">P61+Q61+R61</f>
        <v>438803.12</v>
      </c>
      <c r="P61" s="97">
        <v>438803.12</v>
      </c>
      <c r="Q61" s="104"/>
      <c r="R61" s="41"/>
      <c r="S61" s="37" t="s">
        <v>254</v>
      </c>
      <c r="T61" s="13" t="s">
        <v>256</v>
      </c>
      <c r="U61" s="13" t="s">
        <v>256</v>
      </c>
      <c r="V61" s="13" t="s">
        <v>256</v>
      </c>
      <c r="W61" s="13" t="s">
        <v>256</v>
      </c>
      <c r="X61" s="13" t="s">
        <v>257</v>
      </c>
      <c r="Y61" s="13" t="s">
        <v>565</v>
      </c>
      <c r="Z61" s="13" t="s">
        <v>256</v>
      </c>
      <c r="AA61" s="13" t="s">
        <v>256</v>
      </c>
      <c r="AB61" s="37" t="s">
        <v>270</v>
      </c>
      <c r="AC61" s="37"/>
      <c r="AD61" s="113"/>
      <c r="AE61" s="78" t="b">
        <f t="shared" si="1"/>
        <v>0</v>
      </c>
    </row>
    <row r="62" s="78" customFormat="1" ht="54" customHeight="1" spans="4:31">
      <c r="D62" s="37">
        <v>57</v>
      </c>
      <c r="E62" s="37" t="s">
        <v>591</v>
      </c>
      <c r="F62" s="13" t="s">
        <v>519</v>
      </c>
      <c r="G62" s="13" t="s">
        <v>366</v>
      </c>
      <c r="H62" s="92" t="s">
        <v>592</v>
      </c>
      <c r="I62" s="13" t="s">
        <v>243</v>
      </c>
      <c r="J62" s="13" t="s">
        <v>260</v>
      </c>
      <c r="K62" s="82" t="s">
        <v>593</v>
      </c>
      <c r="L62" s="13" t="s">
        <v>899</v>
      </c>
      <c r="M62" s="45" t="s">
        <v>549</v>
      </c>
      <c r="N62" s="45" t="s">
        <v>595</v>
      </c>
      <c r="O62" s="97">
        <f t="shared" si="5"/>
        <v>709668.35</v>
      </c>
      <c r="P62" s="97">
        <v>709668.35</v>
      </c>
      <c r="Q62" s="104"/>
      <c r="R62" s="41"/>
      <c r="S62" s="37" t="s">
        <v>254</v>
      </c>
      <c r="T62" s="13" t="s">
        <v>256</v>
      </c>
      <c r="U62" s="13" t="s">
        <v>256</v>
      </c>
      <c r="V62" s="13" t="s">
        <v>256</v>
      </c>
      <c r="W62" s="13" t="s">
        <v>256</v>
      </c>
      <c r="X62" s="13" t="s">
        <v>257</v>
      </c>
      <c r="Y62" s="45" t="s">
        <v>549</v>
      </c>
      <c r="Z62" s="13" t="s">
        <v>256</v>
      </c>
      <c r="AA62" s="13" t="s">
        <v>256</v>
      </c>
      <c r="AB62" s="37" t="s">
        <v>270</v>
      </c>
      <c r="AC62" s="37"/>
      <c r="AD62" s="113"/>
      <c r="AE62" s="78" t="b">
        <f t="shared" si="1"/>
        <v>0</v>
      </c>
    </row>
    <row r="63" s="78" customFormat="1" ht="73.5" customHeight="1" spans="4:31">
      <c r="D63" s="37">
        <v>58</v>
      </c>
      <c r="E63" s="37" t="s">
        <v>900</v>
      </c>
      <c r="F63" s="13" t="s">
        <v>519</v>
      </c>
      <c r="G63" s="37" t="s">
        <v>366</v>
      </c>
      <c r="H63" s="89" t="s">
        <v>901</v>
      </c>
      <c r="I63" s="37" t="s">
        <v>243</v>
      </c>
      <c r="J63" s="13" t="s">
        <v>424</v>
      </c>
      <c r="K63" s="37" t="s">
        <v>902</v>
      </c>
      <c r="L63" s="13" t="s">
        <v>903</v>
      </c>
      <c r="M63" s="37" t="s">
        <v>904</v>
      </c>
      <c r="N63" s="37" t="s">
        <v>904</v>
      </c>
      <c r="O63" s="97">
        <f t="shared" si="5"/>
        <v>5400000</v>
      </c>
      <c r="P63" s="97">
        <v>5400000</v>
      </c>
      <c r="Q63" s="104"/>
      <c r="R63" s="41"/>
      <c r="S63" s="13" t="s">
        <v>256</v>
      </c>
      <c r="T63" s="13" t="s">
        <v>256</v>
      </c>
      <c r="U63" s="13" t="s">
        <v>256</v>
      </c>
      <c r="V63" s="13" t="s">
        <v>256</v>
      </c>
      <c r="W63" s="13" t="s">
        <v>256</v>
      </c>
      <c r="X63" s="13" t="s">
        <v>256</v>
      </c>
      <c r="Y63" s="13" t="s">
        <v>256</v>
      </c>
      <c r="Z63" s="13" t="s">
        <v>256</v>
      </c>
      <c r="AA63" s="13" t="s">
        <v>256</v>
      </c>
      <c r="AB63" s="37" t="s">
        <v>255</v>
      </c>
      <c r="AC63" s="37" t="s">
        <v>697</v>
      </c>
      <c r="AD63" s="113"/>
      <c r="AE63" s="78" t="b">
        <f t="shared" si="1"/>
        <v>0</v>
      </c>
    </row>
    <row r="64" s="78" customFormat="1" ht="82.5" customHeight="1" spans="4:31">
      <c r="D64" s="37">
        <v>59</v>
      </c>
      <c r="E64" s="37" t="s">
        <v>576</v>
      </c>
      <c r="F64" s="13" t="s">
        <v>519</v>
      </c>
      <c r="G64" s="13" t="s">
        <v>366</v>
      </c>
      <c r="H64" s="93" t="s">
        <v>577</v>
      </c>
      <c r="I64" s="13" t="s">
        <v>243</v>
      </c>
      <c r="J64" s="13" t="s">
        <v>260</v>
      </c>
      <c r="K64" s="82" t="s">
        <v>578</v>
      </c>
      <c r="L64" s="13" t="s">
        <v>905</v>
      </c>
      <c r="M64" s="43" t="s">
        <v>565</v>
      </c>
      <c r="N64" s="43" t="s">
        <v>580</v>
      </c>
      <c r="O64" s="97">
        <f t="shared" si="5"/>
        <v>1400000</v>
      </c>
      <c r="P64" s="97">
        <v>1400000</v>
      </c>
      <c r="Q64" s="104"/>
      <c r="R64" s="41"/>
      <c r="S64" s="37" t="s">
        <v>254</v>
      </c>
      <c r="T64" s="13" t="s">
        <v>256</v>
      </c>
      <c r="U64" s="13" t="s">
        <v>256</v>
      </c>
      <c r="V64" s="13" t="s">
        <v>256</v>
      </c>
      <c r="W64" s="13" t="s">
        <v>256</v>
      </c>
      <c r="X64" s="13" t="s">
        <v>257</v>
      </c>
      <c r="Y64" s="43" t="s">
        <v>565</v>
      </c>
      <c r="Z64" s="13" t="s">
        <v>256</v>
      </c>
      <c r="AA64" s="13" t="s">
        <v>256</v>
      </c>
      <c r="AB64" s="37" t="s">
        <v>255</v>
      </c>
      <c r="AC64" s="13" t="s">
        <v>906</v>
      </c>
      <c r="AD64" s="113"/>
      <c r="AE64" s="78" t="b">
        <f t="shared" si="1"/>
        <v>0</v>
      </c>
    </row>
    <row r="65" s="78" customFormat="1" ht="82.5" customHeight="1" spans="4:31">
      <c r="D65" s="37">
        <v>60</v>
      </c>
      <c r="E65" s="37" t="s">
        <v>581</v>
      </c>
      <c r="F65" s="13" t="s">
        <v>519</v>
      </c>
      <c r="G65" s="13" t="s">
        <v>366</v>
      </c>
      <c r="H65" s="82" t="s">
        <v>582</v>
      </c>
      <c r="I65" s="13" t="s">
        <v>243</v>
      </c>
      <c r="J65" s="13" t="s">
        <v>260</v>
      </c>
      <c r="K65" s="82" t="s">
        <v>583</v>
      </c>
      <c r="L65" s="13" t="s">
        <v>907</v>
      </c>
      <c r="M65" s="43" t="s">
        <v>549</v>
      </c>
      <c r="N65" s="43" t="s">
        <v>585</v>
      </c>
      <c r="O65" s="97">
        <f t="shared" si="5"/>
        <v>1041481.55</v>
      </c>
      <c r="P65" s="97">
        <v>1041481.55</v>
      </c>
      <c r="Q65" s="104"/>
      <c r="R65" s="41"/>
      <c r="S65" s="37" t="s">
        <v>254</v>
      </c>
      <c r="T65" s="13" t="s">
        <v>256</v>
      </c>
      <c r="U65" s="13" t="s">
        <v>256</v>
      </c>
      <c r="V65" s="13" t="s">
        <v>256</v>
      </c>
      <c r="W65" s="13" t="s">
        <v>256</v>
      </c>
      <c r="X65" s="13" t="s">
        <v>257</v>
      </c>
      <c r="Y65" s="43" t="s">
        <v>549</v>
      </c>
      <c r="Z65" s="13" t="s">
        <v>256</v>
      </c>
      <c r="AA65" s="13" t="s">
        <v>256</v>
      </c>
      <c r="AB65" s="37" t="s">
        <v>255</v>
      </c>
      <c r="AC65" s="13" t="s">
        <v>906</v>
      </c>
      <c r="AD65" s="113"/>
      <c r="AE65" s="78" t="b">
        <f t="shared" si="1"/>
        <v>0</v>
      </c>
    </row>
    <row r="66" s="78" customFormat="1" ht="69.75" customHeight="1" spans="4:31">
      <c r="D66" s="37">
        <v>61</v>
      </c>
      <c r="E66" s="37" t="s">
        <v>662</v>
      </c>
      <c r="F66" s="13" t="s">
        <v>302</v>
      </c>
      <c r="G66" s="13" t="s">
        <v>789</v>
      </c>
      <c r="H66" s="89" t="s">
        <v>908</v>
      </c>
      <c r="I66" s="37" t="s">
        <v>243</v>
      </c>
      <c r="J66" s="37" t="s">
        <v>260</v>
      </c>
      <c r="K66" s="37" t="s">
        <v>909</v>
      </c>
      <c r="L66" s="13" t="s">
        <v>910</v>
      </c>
      <c r="M66" s="119" t="s">
        <v>789</v>
      </c>
      <c r="N66" s="119" t="s">
        <v>307</v>
      </c>
      <c r="O66" s="97">
        <f t="shared" si="5"/>
        <v>1356951.95</v>
      </c>
      <c r="P66" s="97">
        <v>1250000</v>
      </c>
      <c r="Q66" s="104">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13"/>
      <c r="AE66" s="78" t="b">
        <f t="shared" si="1"/>
        <v>1</v>
      </c>
    </row>
    <row r="67" s="78" customFormat="1" ht="69.75" customHeight="1" spans="4:31">
      <c r="D67" s="37">
        <v>62</v>
      </c>
      <c r="E67" s="37" t="s">
        <v>663</v>
      </c>
      <c r="F67" s="13" t="s">
        <v>302</v>
      </c>
      <c r="G67" s="13" t="s">
        <v>789</v>
      </c>
      <c r="H67" s="89" t="s">
        <v>912</v>
      </c>
      <c r="I67" s="37" t="s">
        <v>243</v>
      </c>
      <c r="J67" s="37" t="s">
        <v>250</v>
      </c>
      <c r="K67" s="37" t="s">
        <v>913</v>
      </c>
      <c r="L67" s="13" t="s">
        <v>914</v>
      </c>
      <c r="M67" s="119" t="s">
        <v>789</v>
      </c>
      <c r="N67" s="119" t="s">
        <v>307</v>
      </c>
      <c r="O67" s="97">
        <f t="shared" si="5"/>
        <v>974787.09</v>
      </c>
      <c r="P67" s="97">
        <v>900000</v>
      </c>
      <c r="Q67" s="104">
        <v>74787.09</v>
      </c>
      <c r="R67" s="41"/>
      <c r="S67" s="13" t="s">
        <v>256</v>
      </c>
      <c r="T67" s="13" t="s">
        <v>256</v>
      </c>
      <c r="U67" s="13" t="s">
        <v>256</v>
      </c>
      <c r="V67" s="13" t="s">
        <v>256</v>
      </c>
      <c r="W67" s="13" t="s">
        <v>256</v>
      </c>
      <c r="X67" s="13" t="s">
        <v>256</v>
      </c>
      <c r="Y67" s="13" t="s">
        <v>256</v>
      </c>
      <c r="Z67" s="13" t="s">
        <v>256</v>
      </c>
      <c r="AA67" s="13" t="s">
        <v>256</v>
      </c>
      <c r="AB67" s="37" t="s">
        <v>255</v>
      </c>
      <c r="AC67" s="37" t="s">
        <v>697</v>
      </c>
      <c r="AD67" s="113"/>
      <c r="AE67" s="78" t="b">
        <f t="shared" si="1"/>
        <v>1</v>
      </c>
    </row>
    <row r="68" s="78" customFormat="1" ht="69.75" customHeight="1" spans="4:31">
      <c r="D68" s="37">
        <v>63</v>
      </c>
      <c r="E68" s="37" t="s">
        <v>664</v>
      </c>
      <c r="F68" s="13" t="s">
        <v>302</v>
      </c>
      <c r="G68" s="13" t="s">
        <v>789</v>
      </c>
      <c r="H68" s="89" t="s">
        <v>915</v>
      </c>
      <c r="I68" s="37" t="s">
        <v>243</v>
      </c>
      <c r="J68" s="37" t="s">
        <v>250</v>
      </c>
      <c r="K68" s="37" t="s">
        <v>916</v>
      </c>
      <c r="L68" s="13" t="s">
        <v>917</v>
      </c>
      <c r="M68" s="119" t="s">
        <v>316</v>
      </c>
      <c r="N68" s="119" t="s">
        <v>918</v>
      </c>
      <c r="O68" s="97">
        <f t="shared" si="5"/>
        <v>312238.22</v>
      </c>
      <c r="P68" s="97">
        <v>300000</v>
      </c>
      <c r="Q68" s="104">
        <v>12238.22</v>
      </c>
      <c r="R68" s="41"/>
      <c r="S68" s="13" t="s">
        <v>256</v>
      </c>
      <c r="T68" s="13" t="s">
        <v>256</v>
      </c>
      <c r="U68" s="13" t="s">
        <v>256</v>
      </c>
      <c r="V68" s="13" t="s">
        <v>256</v>
      </c>
      <c r="W68" s="13" t="s">
        <v>256</v>
      </c>
      <c r="X68" s="13" t="s">
        <v>256</v>
      </c>
      <c r="Y68" s="13" t="s">
        <v>256</v>
      </c>
      <c r="Z68" s="13" t="s">
        <v>256</v>
      </c>
      <c r="AA68" s="13" t="s">
        <v>256</v>
      </c>
      <c r="AB68" s="37" t="s">
        <v>255</v>
      </c>
      <c r="AC68" s="37" t="s">
        <v>697</v>
      </c>
      <c r="AD68" s="113"/>
      <c r="AE68" s="78" t="b">
        <f t="shared" si="1"/>
        <v>0</v>
      </c>
    </row>
    <row r="69" s="78" customFormat="1" ht="43.5" customHeight="1" spans="4:31">
      <c r="D69" s="37">
        <v>64</v>
      </c>
      <c r="E69" s="37" t="s">
        <v>665</v>
      </c>
      <c r="F69" s="13" t="s">
        <v>302</v>
      </c>
      <c r="G69" s="13" t="s">
        <v>789</v>
      </c>
      <c r="H69" s="89" t="s">
        <v>919</v>
      </c>
      <c r="I69" s="37" t="s">
        <v>243</v>
      </c>
      <c r="J69" s="37" t="s">
        <v>282</v>
      </c>
      <c r="K69" s="37" t="s">
        <v>920</v>
      </c>
      <c r="L69" s="13" t="s">
        <v>921</v>
      </c>
      <c r="M69" s="119" t="s">
        <v>437</v>
      </c>
      <c r="N69" s="119" t="s">
        <v>438</v>
      </c>
      <c r="O69" s="97">
        <f t="shared" si="5"/>
        <v>489600</v>
      </c>
      <c r="P69" s="97">
        <v>489600</v>
      </c>
      <c r="Q69" s="104"/>
      <c r="R69" s="41"/>
      <c r="S69" s="13" t="s">
        <v>254</v>
      </c>
      <c r="T69" s="13" t="s">
        <v>256</v>
      </c>
      <c r="U69" s="13" t="s">
        <v>256</v>
      </c>
      <c r="V69" s="13" t="s">
        <v>256</v>
      </c>
      <c r="W69" s="13" t="s">
        <v>256</v>
      </c>
      <c r="X69" s="13" t="s">
        <v>257</v>
      </c>
      <c r="Y69" s="13" t="s">
        <v>437</v>
      </c>
      <c r="Z69" s="13" t="s">
        <v>256</v>
      </c>
      <c r="AA69" s="13" t="s">
        <v>256</v>
      </c>
      <c r="AB69" s="37" t="s">
        <v>255</v>
      </c>
      <c r="AC69" s="37" t="s">
        <v>906</v>
      </c>
      <c r="AD69" s="113"/>
      <c r="AE69" s="78" t="b">
        <f t="shared" si="1"/>
        <v>0</v>
      </c>
    </row>
    <row r="70" s="78" customFormat="1" ht="43.5" customHeight="1" spans="4:31">
      <c r="D70" s="37">
        <v>65</v>
      </c>
      <c r="E70" s="37" t="s">
        <v>666</v>
      </c>
      <c r="F70" s="13" t="s">
        <v>302</v>
      </c>
      <c r="G70" s="13" t="s">
        <v>789</v>
      </c>
      <c r="H70" s="89" t="s">
        <v>922</v>
      </c>
      <c r="I70" s="37" t="s">
        <v>243</v>
      </c>
      <c r="J70" s="37" t="s">
        <v>282</v>
      </c>
      <c r="K70" s="37" t="s">
        <v>923</v>
      </c>
      <c r="L70" s="13" t="s">
        <v>924</v>
      </c>
      <c r="M70" s="119" t="s">
        <v>437</v>
      </c>
      <c r="N70" s="119" t="s">
        <v>438</v>
      </c>
      <c r="O70" s="97">
        <f t="shared" si="5"/>
        <v>1303256.05</v>
      </c>
      <c r="P70" s="97">
        <v>1300000</v>
      </c>
      <c r="Q70" s="104">
        <v>3256.05</v>
      </c>
      <c r="R70" s="41"/>
      <c r="S70" s="37" t="s">
        <v>254</v>
      </c>
      <c r="T70" s="13" t="s">
        <v>256</v>
      </c>
      <c r="U70" s="13" t="s">
        <v>256</v>
      </c>
      <c r="V70" s="13" t="s">
        <v>256</v>
      </c>
      <c r="W70" s="13" t="s">
        <v>256</v>
      </c>
      <c r="X70" s="13" t="s">
        <v>257</v>
      </c>
      <c r="Y70" s="119" t="s">
        <v>437</v>
      </c>
      <c r="Z70" s="13" t="s">
        <v>256</v>
      </c>
      <c r="AA70" s="13" t="s">
        <v>256</v>
      </c>
      <c r="AB70" s="37" t="s">
        <v>255</v>
      </c>
      <c r="AC70" s="37" t="s">
        <v>906</v>
      </c>
      <c r="AD70" s="113"/>
      <c r="AE70" s="78" t="b">
        <f t="shared" si="1"/>
        <v>0</v>
      </c>
    </row>
    <row r="71" s="78" customFormat="1" ht="43.5" customHeight="1" spans="4:31">
      <c r="D71" s="37">
        <v>66</v>
      </c>
      <c r="E71" s="37" t="s">
        <v>667</v>
      </c>
      <c r="F71" s="13" t="s">
        <v>302</v>
      </c>
      <c r="G71" s="13" t="s">
        <v>789</v>
      </c>
      <c r="H71" s="89" t="s">
        <v>925</v>
      </c>
      <c r="I71" s="37" t="s">
        <v>243</v>
      </c>
      <c r="J71" s="37" t="s">
        <v>282</v>
      </c>
      <c r="K71" s="37" t="s">
        <v>926</v>
      </c>
      <c r="L71" s="13" t="s">
        <v>927</v>
      </c>
      <c r="M71" s="119" t="s">
        <v>928</v>
      </c>
      <c r="N71" s="119" t="s">
        <v>929</v>
      </c>
      <c r="O71" s="97">
        <f t="shared" si="5"/>
        <v>200000</v>
      </c>
      <c r="P71" s="97">
        <v>200000</v>
      </c>
      <c r="Q71" s="104"/>
      <c r="R71" s="41"/>
      <c r="S71" s="13" t="s">
        <v>256</v>
      </c>
      <c r="T71" s="13" t="s">
        <v>256</v>
      </c>
      <c r="U71" s="13" t="s">
        <v>256</v>
      </c>
      <c r="V71" s="13" t="s">
        <v>256</v>
      </c>
      <c r="W71" s="13" t="s">
        <v>256</v>
      </c>
      <c r="X71" s="13" t="s">
        <v>256</v>
      </c>
      <c r="Y71" s="13" t="s">
        <v>256</v>
      </c>
      <c r="Z71" s="13" t="s">
        <v>256</v>
      </c>
      <c r="AA71" s="13" t="s">
        <v>256</v>
      </c>
      <c r="AB71" s="37" t="s">
        <v>255</v>
      </c>
      <c r="AC71" s="37" t="s">
        <v>697</v>
      </c>
      <c r="AD71" s="113"/>
      <c r="AE71" s="78" t="b">
        <f t="shared" ref="AE71:AE80" si="6">G71=M71</f>
        <v>0</v>
      </c>
    </row>
    <row r="72" s="78" customFormat="1" ht="42" customHeight="1" spans="4:31">
      <c r="D72" s="37">
        <v>67</v>
      </c>
      <c r="E72" s="37" t="s">
        <v>668</v>
      </c>
      <c r="F72" s="13" t="s">
        <v>302</v>
      </c>
      <c r="G72" s="13" t="s">
        <v>789</v>
      </c>
      <c r="H72" s="89" t="s">
        <v>930</v>
      </c>
      <c r="I72" s="37" t="s">
        <v>243</v>
      </c>
      <c r="J72" s="37" t="s">
        <v>282</v>
      </c>
      <c r="K72" s="37" t="s">
        <v>931</v>
      </c>
      <c r="L72" s="13" t="s">
        <v>932</v>
      </c>
      <c r="M72" s="119" t="s">
        <v>933</v>
      </c>
      <c r="N72" s="119" t="s">
        <v>934</v>
      </c>
      <c r="O72" s="97">
        <f t="shared" si="5"/>
        <v>357110</v>
      </c>
      <c r="P72" s="97">
        <v>260000</v>
      </c>
      <c r="Q72" s="104">
        <v>97110</v>
      </c>
      <c r="R72" s="41"/>
      <c r="S72" s="13" t="s">
        <v>256</v>
      </c>
      <c r="T72" s="13" t="s">
        <v>256</v>
      </c>
      <c r="U72" s="13" t="s">
        <v>256</v>
      </c>
      <c r="V72" s="13" t="s">
        <v>256</v>
      </c>
      <c r="W72" s="13" t="s">
        <v>256</v>
      </c>
      <c r="X72" s="13" t="s">
        <v>256</v>
      </c>
      <c r="Y72" s="13" t="s">
        <v>256</v>
      </c>
      <c r="Z72" s="13" t="s">
        <v>256</v>
      </c>
      <c r="AA72" s="13" t="s">
        <v>256</v>
      </c>
      <c r="AB72" s="37" t="s">
        <v>255</v>
      </c>
      <c r="AC72" s="37" t="s">
        <v>697</v>
      </c>
      <c r="AD72" s="113"/>
      <c r="AE72" s="78" t="b">
        <f t="shared" si="6"/>
        <v>0</v>
      </c>
    </row>
    <row r="73" s="78" customFormat="1" ht="63.75" customHeight="1" spans="4:31">
      <c r="D73" s="37">
        <v>68</v>
      </c>
      <c r="E73" s="37" t="s">
        <v>669</v>
      </c>
      <c r="F73" s="13" t="s">
        <v>302</v>
      </c>
      <c r="G73" s="13" t="s">
        <v>789</v>
      </c>
      <c r="H73" s="89" t="s">
        <v>935</v>
      </c>
      <c r="I73" s="37" t="s">
        <v>243</v>
      </c>
      <c r="J73" s="37" t="s">
        <v>260</v>
      </c>
      <c r="K73" s="37" t="s">
        <v>936</v>
      </c>
      <c r="L73" s="13" t="s">
        <v>937</v>
      </c>
      <c r="M73" s="119" t="s">
        <v>938</v>
      </c>
      <c r="N73" s="119" t="s">
        <v>939</v>
      </c>
      <c r="O73" s="97">
        <f t="shared" si="5"/>
        <v>590400</v>
      </c>
      <c r="P73" s="97">
        <v>590400</v>
      </c>
      <c r="Q73" s="104"/>
      <c r="R73" s="41"/>
      <c r="S73" s="13" t="s">
        <v>254</v>
      </c>
      <c r="T73" s="13" t="s">
        <v>256</v>
      </c>
      <c r="U73" s="13" t="s">
        <v>256</v>
      </c>
      <c r="V73" s="13" t="s">
        <v>256</v>
      </c>
      <c r="W73" s="13" t="s">
        <v>256</v>
      </c>
      <c r="X73" s="13" t="s">
        <v>257</v>
      </c>
      <c r="Y73" s="13" t="s">
        <v>938</v>
      </c>
      <c r="Z73" s="13" t="s">
        <v>256</v>
      </c>
      <c r="AA73" s="13" t="s">
        <v>256</v>
      </c>
      <c r="AB73" s="37" t="s">
        <v>255</v>
      </c>
      <c r="AC73" s="37" t="s">
        <v>906</v>
      </c>
      <c r="AD73" s="113"/>
      <c r="AE73" s="78" t="b">
        <f t="shared" si="6"/>
        <v>0</v>
      </c>
    </row>
    <row r="74" s="78" customFormat="1" ht="75.75" customHeight="1" spans="4:31">
      <c r="D74" s="37">
        <v>69</v>
      </c>
      <c r="E74" s="37" t="s">
        <v>670</v>
      </c>
      <c r="F74" s="13" t="s">
        <v>302</v>
      </c>
      <c r="G74" s="13" t="s">
        <v>789</v>
      </c>
      <c r="H74" s="89" t="s">
        <v>940</v>
      </c>
      <c r="I74" s="37" t="s">
        <v>243</v>
      </c>
      <c r="J74" s="37" t="s">
        <v>282</v>
      </c>
      <c r="K74" s="37" t="s">
        <v>941</v>
      </c>
      <c r="L74" s="13" t="s">
        <v>942</v>
      </c>
      <c r="M74" s="119" t="s">
        <v>943</v>
      </c>
      <c r="N74" s="119" t="s">
        <v>944</v>
      </c>
      <c r="O74" s="97">
        <f t="shared" si="5"/>
        <v>737837.49</v>
      </c>
      <c r="P74" s="97">
        <v>737837.49</v>
      </c>
      <c r="Q74" s="104"/>
      <c r="R74" s="41"/>
      <c r="S74" s="13" t="s">
        <v>256</v>
      </c>
      <c r="T74" s="13" t="s">
        <v>256</v>
      </c>
      <c r="U74" s="13" t="s">
        <v>256</v>
      </c>
      <c r="V74" s="13" t="s">
        <v>256</v>
      </c>
      <c r="W74" s="13" t="s">
        <v>256</v>
      </c>
      <c r="X74" s="13" t="s">
        <v>256</v>
      </c>
      <c r="Y74" s="13" t="s">
        <v>256</v>
      </c>
      <c r="Z74" s="13" t="s">
        <v>256</v>
      </c>
      <c r="AA74" s="13" t="s">
        <v>256</v>
      </c>
      <c r="AB74" s="37" t="s">
        <v>255</v>
      </c>
      <c r="AC74" s="37" t="s">
        <v>945</v>
      </c>
      <c r="AD74" s="113"/>
      <c r="AE74" s="78" t="b">
        <f t="shared" si="6"/>
        <v>0</v>
      </c>
    </row>
    <row r="75" s="78" customFormat="1" ht="51" customHeight="1" spans="4:31">
      <c r="D75" s="37">
        <v>70</v>
      </c>
      <c r="E75" s="37" t="s">
        <v>671</v>
      </c>
      <c r="F75" s="13" t="s">
        <v>302</v>
      </c>
      <c r="G75" s="13" t="s">
        <v>789</v>
      </c>
      <c r="H75" s="89" t="s">
        <v>946</v>
      </c>
      <c r="I75" s="37" t="s">
        <v>243</v>
      </c>
      <c r="J75" s="37" t="s">
        <v>282</v>
      </c>
      <c r="K75" s="37" t="s">
        <v>947</v>
      </c>
      <c r="L75" s="13" t="s">
        <v>948</v>
      </c>
      <c r="M75" s="119" t="s">
        <v>938</v>
      </c>
      <c r="N75" s="119" t="s">
        <v>939</v>
      </c>
      <c r="O75" s="97">
        <f t="shared" si="5"/>
        <v>1587200</v>
      </c>
      <c r="P75" s="97">
        <v>1587200</v>
      </c>
      <c r="Q75" s="104"/>
      <c r="R75" s="41"/>
      <c r="S75" s="13" t="s">
        <v>256</v>
      </c>
      <c r="T75" s="13" t="s">
        <v>256</v>
      </c>
      <c r="U75" s="13" t="s">
        <v>256</v>
      </c>
      <c r="V75" s="13" t="s">
        <v>256</v>
      </c>
      <c r="W75" s="13" t="s">
        <v>256</v>
      </c>
      <c r="X75" s="13" t="s">
        <v>256</v>
      </c>
      <c r="Y75" s="13" t="s">
        <v>256</v>
      </c>
      <c r="Z75" s="13" t="s">
        <v>256</v>
      </c>
      <c r="AA75" s="13" t="s">
        <v>256</v>
      </c>
      <c r="AB75" s="37" t="s">
        <v>255</v>
      </c>
      <c r="AC75" s="37" t="s">
        <v>697</v>
      </c>
      <c r="AD75" s="113"/>
      <c r="AE75" s="78" t="b">
        <f t="shared" si="6"/>
        <v>0</v>
      </c>
    </row>
    <row r="76" s="78" customFormat="1" ht="83.25" customHeight="1" spans="4:31">
      <c r="D76" s="37">
        <v>71</v>
      </c>
      <c r="E76" s="37" t="s">
        <v>672</v>
      </c>
      <c r="F76" s="13" t="s">
        <v>302</v>
      </c>
      <c r="G76" s="13" t="s">
        <v>417</v>
      </c>
      <c r="H76" s="89" t="s">
        <v>949</v>
      </c>
      <c r="I76" s="37" t="s">
        <v>243</v>
      </c>
      <c r="J76" s="37" t="s">
        <v>260</v>
      </c>
      <c r="K76" s="37" t="s">
        <v>950</v>
      </c>
      <c r="L76" s="13" t="s">
        <v>951</v>
      </c>
      <c r="M76" s="119" t="s">
        <v>417</v>
      </c>
      <c r="N76" s="119" t="s">
        <v>952</v>
      </c>
      <c r="O76" s="97">
        <f t="shared" si="5"/>
        <v>2100000</v>
      </c>
      <c r="P76" s="97">
        <v>2100000</v>
      </c>
      <c r="Q76" s="104"/>
      <c r="R76" s="41"/>
      <c r="S76" s="37" t="s">
        <v>254</v>
      </c>
      <c r="T76" s="13" t="s">
        <v>256</v>
      </c>
      <c r="U76" s="13" t="s">
        <v>256</v>
      </c>
      <c r="V76" s="13" t="s">
        <v>256</v>
      </c>
      <c r="W76" s="13" t="s">
        <v>256</v>
      </c>
      <c r="X76" s="13" t="s">
        <v>257</v>
      </c>
      <c r="Y76" s="119" t="s">
        <v>417</v>
      </c>
      <c r="Z76" s="13" t="s">
        <v>256</v>
      </c>
      <c r="AA76" s="13" t="s">
        <v>256</v>
      </c>
      <c r="AB76" s="37" t="s">
        <v>258</v>
      </c>
      <c r="AC76" s="37"/>
      <c r="AD76" s="113"/>
      <c r="AE76" s="78" t="b">
        <f t="shared" si="6"/>
        <v>1</v>
      </c>
    </row>
    <row r="77" s="78" customFormat="1" ht="51.75" customHeight="1" spans="4:31">
      <c r="D77" s="37">
        <v>72</v>
      </c>
      <c r="E77" s="37" t="s">
        <v>673</v>
      </c>
      <c r="F77" s="13" t="s">
        <v>302</v>
      </c>
      <c r="G77" s="13" t="s">
        <v>417</v>
      </c>
      <c r="H77" s="89" t="s">
        <v>953</v>
      </c>
      <c r="I77" s="37" t="s">
        <v>243</v>
      </c>
      <c r="J77" s="37" t="s">
        <v>319</v>
      </c>
      <c r="K77" s="37" t="s">
        <v>954</v>
      </c>
      <c r="L77" s="13" t="s">
        <v>955</v>
      </c>
      <c r="M77" s="120" t="s">
        <v>437</v>
      </c>
      <c r="N77" s="120" t="s">
        <v>956</v>
      </c>
      <c r="O77" s="97">
        <f t="shared" si="5"/>
        <v>360000</v>
      </c>
      <c r="P77" s="97">
        <v>360000</v>
      </c>
      <c r="Q77" s="104"/>
      <c r="R77" s="41"/>
      <c r="S77" s="37" t="s">
        <v>254</v>
      </c>
      <c r="T77" s="13" t="s">
        <v>256</v>
      </c>
      <c r="U77" s="13" t="s">
        <v>256</v>
      </c>
      <c r="V77" s="13" t="s">
        <v>256</v>
      </c>
      <c r="W77" s="13" t="s">
        <v>256</v>
      </c>
      <c r="X77" s="13" t="s">
        <v>257</v>
      </c>
      <c r="Y77" s="120" t="s">
        <v>437</v>
      </c>
      <c r="Z77" s="13" t="s">
        <v>256</v>
      </c>
      <c r="AA77" s="13" t="s">
        <v>256</v>
      </c>
      <c r="AB77" s="37" t="s">
        <v>270</v>
      </c>
      <c r="AC77" s="37"/>
      <c r="AD77" s="113"/>
      <c r="AE77" s="78" t="b">
        <f t="shared" si="6"/>
        <v>0</v>
      </c>
    </row>
    <row r="78" s="78" customFormat="1" ht="54.75" customHeight="1" spans="4:31">
      <c r="D78" s="37">
        <v>73</v>
      </c>
      <c r="E78" s="37" t="s">
        <v>674</v>
      </c>
      <c r="F78" s="13" t="s">
        <v>302</v>
      </c>
      <c r="G78" s="13" t="s">
        <v>417</v>
      </c>
      <c r="H78" s="89" t="s">
        <v>957</v>
      </c>
      <c r="I78" s="37" t="s">
        <v>243</v>
      </c>
      <c r="J78" s="37" t="s">
        <v>260</v>
      </c>
      <c r="K78" s="37" t="s">
        <v>958</v>
      </c>
      <c r="L78" s="13" t="s">
        <v>959</v>
      </c>
      <c r="M78" s="13" t="s">
        <v>933</v>
      </c>
      <c r="N78" s="13" t="s">
        <v>934</v>
      </c>
      <c r="O78" s="97">
        <f t="shared" si="5"/>
        <v>1800000</v>
      </c>
      <c r="P78" s="97">
        <v>1800000</v>
      </c>
      <c r="Q78" s="104"/>
      <c r="R78" s="41"/>
      <c r="S78" s="37" t="s">
        <v>254</v>
      </c>
      <c r="T78" s="13" t="s">
        <v>256</v>
      </c>
      <c r="U78" s="13" t="s">
        <v>256</v>
      </c>
      <c r="V78" s="13" t="s">
        <v>256</v>
      </c>
      <c r="W78" s="13" t="s">
        <v>256</v>
      </c>
      <c r="X78" s="13" t="s">
        <v>257</v>
      </c>
      <c r="Y78" s="13" t="s">
        <v>933</v>
      </c>
      <c r="Z78" s="13" t="s">
        <v>256</v>
      </c>
      <c r="AA78" s="13" t="s">
        <v>256</v>
      </c>
      <c r="AB78" s="37" t="s">
        <v>270</v>
      </c>
      <c r="AC78" s="37"/>
      <c r="AD78" s="113"/>
      <c r="AE78" s="78" t="b">
        <f t="shared" si="6"/>
        <v>0</v>
      </c>
    </row>
    <row r="79" s="78" customFormat="1" ht="40.5" customHeight="1" spans="4:31">
      <c r="D79" s="37">
        <v>74</v>
      </c>
      <c r="E79" s="37" t="s">
        <v>676</v>
      </c>
      <c r="F79" s="13" t="s">
        <v>302</v>
      </c>
      <c r="G79" s="13" t="s">
        <v>417</v>
      </c>
      <c r="H79" s="89" t="s">
        <v>960</v>
      </c>
      <c r="I79" s="37" t="s">
        <v>243</v>
      </c>
      <c r="J79" s="37" t="s">
        <v>260</v>
      </c>
      <c r="K79" s="37" t="s">
        <v>961</v>
      </c>
      <c r="L79" s="13" t="s">
        <v>962</v>
      </c>
      <c r="M79" s="13" t="s">
        <v>963</v>
      </c>
      <c r="N79" s="13" t="s">
        <v>964</v>
      </c>
      <c r="O79" s="97">
        <f t="shared" si="5"/>
        <v>1785166.8</v>
      </c>
      <c r="P79" s="97">
        <v>720000</v>
      </c>
      <c r="Q79" s="104">
        <v>1065166.8</v>
      </c>
      <c r="R79" s="41"/>
      <c r="S79" s="37" t="s">
        <v>254</v>
      </c>
      <c r="T79" s="13" t="s">
        <v>256</v>
      </c>
      <c r="U79" s="13" t="s">
        <v>256</v>
      </c>
      <c r="V79" s="13" t="s">
        <v>256</v>
      </c>
      <c r="W79" s="13" t="s">
        <v>256</v>
      </c>
      <c r="X79" s="13" t="s">
        <v>257</v>
      </c>
      <c r="Y79" s="13" t="s">
        <v>963</v>
      </c>
      <c r="Z79" s="13" t="s">
        <v>256</v>
      </c>
      <c r="AA79" s="13" t="s">
        <v>256</v>
      </c>
      <c r="AB79" s="37" t="s">
        <v>270</v>
      </c>
      <c r="AC79" s="37"/>
      <c r="AD79" s="113"/>
      <c r="AE79" s="78" t="b">
        <f t="shared" si="6"/>
        <v>0</v>
      </c>
    </row>
    <row r="80" s="78" customFormat="1" ht="50.25" customHeight="1" spans="4:31">
      <c r="D80" s="37">
        <v>75</v>
      </c>
      <c r="E80" s="37" t="s">
        <v>677</v>
      </c>
      <c r="F80" s="13" t="s">
        <v>302</v>
      </c>
      <c r="G80" s="13" t="s">
        <v>417</v>
      </c>
      <c r="H80" s="89" t="s">
        <v>965</v>
      </c>
      <c r="I80" s="37" t="s">
        <v>243</v>
      </c>
      <c r="J80" s="37" t="s">
        <v>260</v>
      </c>
      <c r="K80" s="37" t="s">
        <v>966</v>
      </c>
      <c r="L80" s="13" t="s">
        <v>967</v>
      </c>
      <c r="M80" s="13" t="s">
        <v>437</v>
      </c>
      <c r="N80" s="13" t="s">
        <v>968</v>
      </c>
      <c r="O80" s="97">
        <f t="shared" si="5"/>
        <v>1655419.95</v>
      </c>
      <c r="P80" s="97">
        <v>1655419.95</v>
      </c>
      <c r="Q80" s="104"/>
      <c r="R80" s="41"/>
      <c r="S80" s="13" t="s">
        <v>256</v>
      </c>
      <c r="T80" s="13" t="s">
        <v>256</v>
      </c>
      <c r="U80" s="13" t="s">
        <v>256</v>
      </c>
      <c r="V80" s="13" t="s">
        <v>256</v>
      </c>
      <c r="W80" s="13" t="s">
        <v>256</v>
      </c>
      <c r="X80" s="13" t="s">
        <v>256</v>
      </c>
      <c r="Y80" s="13" t="s">
        <v>256</v>
      </c>
      <c r="Z80" s="13" t="s">
        <v>256</v>
      </c>
      <c r="AA80" s="13" t="s">
        <v>256</v>
      </c>
      <c r="AB80" s="37" t="s">
        <v>255</v>
      </c>
      <c r="AC80" s="37" t="s">
        <v>697</v>
      </c>
      <c r="AD80" s="113"/>
      <c r="AE80" s="78" t="b">
        <f t="shared" si="6"/>
        <v>0</v>
      </c>
    </row>
    <row r="81" ht="180" customHeight="1" spans="4:29">
      <c r="D81" s="118"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E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13 J14 J15 J16 J17 J18 J19 J20 J21 J22 J23 J24 J25 J37 J38 J40 J43 J44 J45 J64 J6:J9 J10:J11 J26:J36 J41:J42 J46:J47 J48:J49 J50:J62 J65:J66 J69:J80">
      <formula1>INDIRECT($I6)</formula1>
    </dataValidation>
    <dataValidation type="list" allowBlank="1" showInputMessage="1" showErrorMessage="1" sqref="AB6:AB80">
      <formula1>"是,否,业主单位即资产所有者，无需移交"</formula1>
    </dataValidation>
    <dataValidation type="list" allowBlank="1" showInputMessage="1" showErrorMessage="1" sqref="I6:I80">
      <formula1>项目大类</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5"/>
  <sheetViews>
    <sheetView tabSelected="1" zoomScale="85" zoomScaleNormal="85" workbookViewId="0">
      <selection activeCell="A2" sqref="A2:Z2"/>
    </sheetView>
  </sheetViews>
  <sheetFormatPr defaultColWidth="9" defaultRowHeight="13.5"/>
  <cols>
    <col min="1" max="2" width="5.375" style="54" customWidth="1"/>
    <col min="3" max="3" width="24.75" style="54" customWidth="1"/>
    <col min="4" max="4" width="11.875" style="54" customWidth="1"/>
    <col min="5" max="5" width="12.125" style="54" customWidth="1"/>
    <col min="6" max="6" width="33.875" style="54" customWidth="1"/>
    <col min="7" max="7" width="8.75" style="55" customWidth="1"/>
    <col min="8" max="8" width="8.75" style="54" customWidth="1"/>
    <col min="9" max="9" width="25.125" style="56" customWidth="1"/>
    <col min="10" max="10" width="10.375" style="54" customWidth="1"/>
    <col min="11" max="11" width="43.4083333333333" style="54" customWidth="1"/>
    <col min="12" max="12" width="18.875" style="54" customWidth="1"/>
    <col min="13" max="13" width="21.75" style="54" customWidth="1"/>
    <col min="14" max="14" width="17.125" style="54" customWidth="1"/>
    <col min="15" max="15" width="13.125" style="54" customWidth="1"/>
    <col min="16" max="16" width="9.625" style="54" customWidth="1"/>
    <col min="17" max="17" width="6.75" style="54" customWidth="1"/>
    <col min="18" max="18" width="4.875" style="54" customWidth="1"/>
    <col min="19" max="19" width="5.125" style="54" customWidth="1"/>
    <col min="20" max="20" width="12.9583333333333" style="54" customWidth="1"/>
    <col min="21" max="21" width="10.75" style="54" customWidth="1"/>
    <col min="22" max="22" width="9.125" style="54" customWidth="1"/>
    <col min="23" max="23" width="12.375" style="54" customWidth="1"/>
    <col min="24" max="24" width="4.5" style="54" customWidth="1"/>
    <col min="25" max="25" width="4.625" style="54" customWidth="1"/>
    <col min="26" max="26" width="13.6333333333333" style="54" customWidth="1"/>
    <col min="27" max="16379" width="9" style="54"/>
  </cols>
  <sheetData>
    <row r="1" ht="18.75" customHeight="1" spans="1:26">
      <c r="A1" s="57"/>
      <c r="B1" s="57"/>
      <c r="C1" s="57"/>
      <c r="D1" s="58"/>
      <c r="E1" s="58"/>
      <c r="F1" s="59"/>
      <c r="G1" s="60"/>
      <c r="H1" s="58"/>
      <c r="I1" s="71"/>
      <c r="J1" s="59"/>
      <c r="K1" s="59"/>
      <c r="L1" s="59"/>
      <c r="M1" s="59"/>
      <c r="N1" s="59"/>
      <c r="O1" s="59"/>
      <c r="P1" s="59"/>
      <c r="Q1" s="59"/>
      <c r="R1" s="59"/>
      <c r="S1" s="59"/>
      <c r="T1" s="59"/>
      <c r="U1" s="59"/>
      <c r="V1" s="59"/>
      <c r="W1" s="59"/>
      <c r="X1" s="59"/>
      <c r="Y1" s="59"/>
      <c r="Z1" s="59"/>
    </row>
    <row r="2" ht="24" customHeight="1" spans="1:26">
      <c r="A2" s="3" t="s">
        <v>970</v>
      </c>
      <c r="B2" s="3"/>
      <c r="C2" s="3"/>
      <c r="D2" s="3"/>
      <c r="E2" s="3"/>
      <c r="F2" s="3"/>
      <c r="G2" s="3"/>
      <c r="H2" s="3"/>
      <c r="I2" s="3"/>
      <c r="J2" s="3"/>
      <c r="K2" s="3"/>
      <c r="L2" s="3"/>
      <c r="M2" s="3"/>
      <c r="N2" s="3"/>
      <c r="O2" s="3"/>
      <c r="P2" s="3"/>
      <c r="Q2" s="3"/>
      <c r="R2" s="3"/>
      <c r="S2" s="3"/>
      <c r="T2" s="3"/>
      <c r="U2" s="3"/>
      <c r="V2" s="3"/>
      <c r="W2" s="3"/>
      <c r="X2" s="3"/>
      <c r="Y2" s="3"/>
      <c r="Z2" s="3"/>
    </row>
    <row r="3" s="52" customFormat="1" ht="24" customHeight="1" spans="1:27">
      <c r="A3" s="61" t="s">
        <v>971</v>
      </c>
      <c r="B3" s="61"/>
      <c r="C3" s="61"/>
      <c r="D3" s="62"/>
      <c r="E3" s="62"/>
      <c r="F3" s="62"/>
      <c r="G3" s="62"/>
      <c r="H3" s="62"/>
      <c r="I3" s="62"/>
      <c r="J3" s="62"/>
      <c r="K3" s="62"/>
      <c r="L3" s="62"/>
      <c r="M3" s="62"/>
      <c r="N3" s="62"/>
      <c r="O3" s="62"/>
      <c r="P3" s="62"/>
      <c r="Q3" s="62"/>
      <c r="R3" s="62"/>
      <c r="S3" s="62"/>
      <c r="T3" s="76" t="s">
        <v>972</v>
      </c>
      <c r="U3" s="76"/>
      <c r="V3" s="76"/>
      <c r="W3" s="76"/>
      <c r="X3" s="76"/>
      <c r="Y3" s="76"/>
      <c r="Z3" s="76"/>
      <c r="AA3" s="76"/>
    </row>
    <row r="4" s="53" customFormat="1" ht="40" customHeight="1" spans="1:27">
      <c r="A4" s="63" t="s">
        <v>2</v>
      </c>
      <c r="B4" s="63" t="s">
        <v>973</v>
      </c>
      <c r="C4" s="63" t="s">
        <v>213</v>
      </c>
      <c r="D4" s="63" t="s">
        <v>214</v>
      </c>
      <c r="E4" s="63" t="s">
        <v>215</v>
      </c>
      <c r="F4" s="63" t="s">
        <v>216</v>
      </c>
      <c r="G4" s="64" t="s">
        <v>217</v>
      </c>
      <c r="H4" s="65"/>
      <c r="I4" s="63" t="s">
        <v>218</v>
      </c>
      <c r="J4" s="63" t="s">
        <v>219</v>
      </c>
      <c r="K4" s="63" t="s">
        <v>974</v>
      </c>
      <c r="L4" s="63" t="s">
        <v>221</v>
      </c>
      <c r="M4" s="64" t="s">
        <v>222</v>
      </c>
      <c r="N4" s="72"/>
      <c r="O4" s="65"/>
      <c r="P4" s="63" t="s">
        <v>223</v>
      </c>
      <c r="Q4" s="77" t="s">
        <v>224</v>
      </c>
      <c r="R4" s="64" t="s">
        <v>225</v>
      </c>
      <c r="S4" s="72"/>
      <c r="T4" s="72"/>
      <c r="U4" s="65"/>
      <c r="V4" s="64" t="s">
        <v>226</v>
      </c>
      <c r="W4" s="65"/>
      <c r="X4" s="64" t="s">
        <v>227</v>
      </c>
      <c r="Y4" s="65"/>
      <c r="Z4" s="63" t="s">
        <v>228</v>
      </c>
      <c r="AA4" s="63" t="s">
        <v>229</v>
      </c>
    </row>
    <row r="5" s="53" customFormat="1" ht="46.5" customHeight="1" spans="1:27">
      <c r="A5" s="66"/>
      <c r="B5" s="66"/>
      <c r="C5" s="66"/>
      <c r="D5" s="66"/>
      <c r="E5" s="66"/>
      <c r="F5" s="66"/>
      <c r="G5" s="66" t="s">
        <v>231</v>
      </c>
      <c r="H5" s="66" t="s">
        <v>232</v>
      </c>
      <c r="I5" s="66"/>
      <c r="J5" s="66"/>
      <c r="K5" s="66"/>
      <c r="L5" s="66"/>
      <c r="M5" s="63" t="s">
        <v>29</v>
      </c>
      <c r="N5" s="73" t="s">
        <v>691</v>
      </c>
      <c r="O5" s="63" t="s">
        <v>11</v>
      </c>
      <c r="P5" s="66"/>
      <c r="Q5" s="63" t="s">
        <v>234</v>
      </c>
      <c r="R5" s="63" t="s">
        <v>235</v>
      </c>
      <c r="S5" s="63" t="s">
        <v>236</v>
      </c>
      <c r="T5" s="63" t="s">
        <v>237</v>
      </c>
      <c r="U5" s="63" t="s">
        <v>238</v>
      </c>
      <c r="V5" s="63" t="s">
        <v>239</v>
      </c>
      <c r="W5" s="63" t="s">
        <v>240</v>
      </c>
      <c r="X5" s="63" t="s">
        <v>241</v>
      </c>
      <c r="Y5" s="63" t="s">
        <v>242</v>
      </c>
      <c r="Z5" s="66"/>
      <c r="AA5" s="66"/>
    </row>
    <row r="6" s="54" customFormat="1" ht="87.75" customHeight="1" spans="1:27">
      <c r="A6" s="67">
        <v>1</v>
      </c>
      <c r="B6" s="67">
        <v>2021</v>
      </c>
      <c r="C6" s="67" t="s">
        <v>115</v>
      </c>
      <c r="D6" s="67" t="s">
        <v>302</v>
      </c>
      <c r="E6" s="67" t="s">
        <v>789</v>
      </c>
      <c r="F6" s="68" t="s">
        <v>975</v>
      </c>
      <c r="G6" s="67" t="s">
        <v>244</v>
      </c>
      <c r="H6" s="67" t="s">
        <v>261</v>
      </c>
      <c r="I6" s="67" t="s">
        <v>976</v>
      </c>
      <c r="J6" s="67" t="s">
        <v>977</v>
      </c>
      <c r="K6" s="67" t="s">
        <v>978</v>
      </c>
      <c r="L6" s="67" t="s">
        <v>307</v>
      </c>
      <c r="M6" s="74">
        <f t="shared" ref="M6:M9" si="0">N6+O6</f>
        <v>3242340</v>
      </c>
      <c r="N6" s="75">
        <v>3000000</v>
      </c>
      <c r="O6" s="75">
        <v>242340</v>
      </c>
      <c r="P6" s="67"/>
      <c r="Q6" s="67" t="s">
        <v>254</v>
      </c>
      <c r="R6" s="67" t="s">
        <v>270</v>
      </c>
      <c r="S6" s="67" t="s">
        <v>308</v>
      </c>
      <c r="T6" s="67" t="s">
        <v>979</v>
      </c>
      <c r="U6" s="67"/>
      <c r="V6" s="67" t="s">
        <v>273</v>
      </c>
      <c r="W6" s="67" t="s">
        <v>979</v>
      </c>
      <c r="X6" s="67" t="s">
        <v>256</v>
      </c>
      <c r="Y6" s="67" t="s">
        <v>256</v>
      </c>
      <c r="Z6" s="67" t="s">
        <v>270</v>
      </c>
      <c r="AA6" s="67"/>
    </row>
    <row r="7" s="54" customFormat="1" ht="69" customHeight="1" spans="1:27">
      <c r="A7" s="67">
        <v>2</v>
      </c>
      <c r="B7" s="67">
        <v>2021</v>
      </c>
      <c r="C7" s="67" t="s">
        <v>119</v>
      </c>
      <c r="D7" s="67" t="s">
        <v>302</v>
      </c>
      <c r="E7" s="67" t="s">
        <v>789</v>
      </c>
      <c r="F7" s="67" t="s">
        <v>313</v>
      </c>
      <c r="G7" s="67" t="s">
        <v>244</v>
      </c>
      <c r="H7" s="67" t="s">
        <v>261</v>
      </c>
      <c r="I7" s="67" t="s">
        <v>980</v>
      </c>
      <c r="J7" s="67" t="s">
        <v>315</v>
      </c>
      <c r="K7" s="67" t="s">
        <v>981</v>
      </c>
      <c r="L7" s="67" t="s">
        <v>317</v>
      </c>
      <c r="M7" s="74">
        <f t="shared" si="0"/>
        <v>7384942.56</v>
      </c>
      <c r="N7" s="75">
        <f>6500000+859542.56</f>
        <v>7359542.56</v>
      </c>
      <c r="O7" s="75">
        <v>25400</v>
      </c>
      <c r="P7" s="67"/>
      <c r="Q7" s="67" t="s">
        <v>254</v>
      </c>
      <c r="R7" s="67" t="s">
        <v>270</v>
      </c>
      <c r="S7" s="67" t="s">
        <v>308</v>
      </c>
      <c r="T7" s="67" t="s">
        <v>318</v>
      </c>
      <c r="U7" s="67"/>
      <c r="V7" s="67" t="s">
        <v>273</v>
      </c>
      <c r="W7" s="67" t="s">
        <v>318</v>
      </c>
      <c r="X7" s="67" t="s">
        <v>256</v>
      </c>
      <c r="Y7" s="67" t="s">
        <v>256</v>
      </c>
      <c r="Z7" s="67" t="s">
        <v>270</v>
      </c>
      <c r="AA7" s="67"/>
    </row>
    <row r="8" s="54" customFormat="1" ht="69" customHeight="1" spans="1:27">
      <c r="A8" s="67"/>
      <c r="B8" s="67">
        <v>2022</v>
      </c>
      <c r="C8" s="67" t="s">
        <v>630</v>
      </c>
      <c r="D8" s="67"/>
      <c r="E8" s="67"/>
      <c r="F8" s="67"/>
      <c r="G8" s="67"/>
      <c r="H8" s="67"/>
      <c r="I8" s="67"/>
      <c r="J8" s="67"/>
      <c r="K8" s="67"/>
      <c r="L8" s="67"/>
      <c r="M8" s="74"/>
      <c r="N8" s="75"/>
      <c r="O8" s="75"/>
      <c r="P8" s="67"/>
      <c r="Q8" s="67"/>
      <c r="R8" s="67"/>
      <c r="S8" s="67"/>
      <c r="T8" s="67"/>
      <c r="U8" s="67"/>
      <c r="V8" s="67"/>
      <c r="W8" s="67"/>
      <c r="X8" s="67"/>
      <c r="Y8" s="67"/>
      <c r="Z8" s="67"/>
      <c r="AA8" s="67"/>
    </row>
    <row r="9" s="54" customFormat="1" ht="77.25" customHeight="1" spans="1:27">
      <c r="A9" s="67">
        <v>3</v>
      </c>
      <c r="B9" s="67">
        <v>2021</v>
      </c>
      <c r="C9" s="67" t="s">
        <v>121</v>
      </c>
      <c r="D9" s="67" t="s">
        <v>302</v>
      </c>
      <c r="E9" s="67" t="s">
        <v>789</v>
      </c>
      <c r="F9" s="67" t="s">
        <v>320</v>
      </c>
      <c r="G9" s="67" t="s">
        <v>244</v>
      </c>
      <c r="H9" s="67" t="s">
        <v>311</v>
      </c>
      <c r="I9" s="67" t="s">
        <v>321</v>
      </c>
      <c r="J9" s="67" t="s">
        <v>322</v>
      </c>
      <c r="K9" s="67" t="s">
        <v>981</v>
      </c>
      <c r="L9" s="67" t="s">
        <v>982</v>
      </c>
      <c r="M9" s="74">
        <f>N9+O9</f>
        <v>8750925</v>
      </c>
      <c r="N9" s="75">
        <f>6879488+1760000</f>
        <v>8639488</v>
      </c>
      <c r="O9" s="75">
        <f>36657+74780</f>
        <v>111437</v>
      </c>
      <c r="P9" s="67"/>
      <c r="Q9" s="67" t="s">
        <v>254</v>
      </c>
      <c r="R9" s="67" t="s">
        <v>255</v>
      </c>
      <c r="S9" s="67" t="s">
        <v>256</v>
      </c>
      <c r="T9" s="67" t="s">
        <v>256</v>
      </c>
      <c r="U9" s="67" t="s">
        <v>256</v>
      </c>
      <c r="V9" s="67" t="s">
        <v>256</v>
      </c>
      <c r="W9" s="67" t="s">
        <v>256</v>
      </c>
      <c r="X9" s="67" t="s">
        <v>256</v>
      </c>
      <c r="Y9" s="67" t="s">
        <v>256</v>
      </c>
      <c r="Z9" s="67" t="s">
        <v>270</v>
      </c>
      <c r="AA9" s="67"/>
    </row>
    <row r="10" s="54" customFormat="1" ht="77.25" customHeight="1" spans="1:27">
      <c r="A10" s="67"/>
      <c r="B10" s="67">
        <v>2022</v>
      </c>
      <c r="C10" s="67" t="s">
        <v>628</v>
      </c>
      <c r="D10" s="67"/>
      <c r="E10" s="67"/>
      <c r="F10" s="67"/>
      <c r="G10" s="67"/>
      <c r="H10" s="67"/>
      <c r="I10" s="67"/>
      <c r="J10" s="67"/>
      <c r="K10" s="67"/>
      <c r="L10" s="67"/>
      <c r="M10" s="74"/>
      <c r="N10" s="75"/>
      <c r="O10" s="75"/>
      <c r="P10" s="67"/>
      <c r="Q10" s="67"/>
      <c r="R10" s="67"/>
      <c r="S10" s="67"/>
      <c r="T10" s="67"/>
      <c r="U10" s="67"/>
      <c r="V10" s="67"/>
      <c r="W10" s="67"/>
      <c r="X10" s="67"/>
      <c r="Y10" s="67"/>
      <c r="Z10" s="67"/>
      <c r="AA10" s="67"/>
    </row>
    <row r="11" s="54" customFormat="1" ht="144" customHeight="1" spans="1:27">
      <c r="A11" s="67">
        <v>4</v>
      </c>
      <c r="B11" s="67">
        <v>2021</v>
      </c>
      <c r="C11" s="67" t="s">
        <v>124</v>
      </c>
      <c r="D11" s="67" t="s">
        <v>302</v>
      </c>
      <c r="E11" s="67" t="s">
        <v>328</v>
      </c>
      <c r="F11" s="68" t="s">
        <v>329</v>
      </c>
      <c r="G11" s="67" t="s">
        <v>244</v>
      </c>
      <c r="H11" s="67" t="s">
        <v>266</v>
      </c>
      <c r="I11" s="67" t="s">
        <v>330</v>
      </c>
      <c r="J11" s="67" t="s">
        <v>331</v>
      </c>
      <c r="K11" s="67" t="s">
        <v>981</v>
      </c>
      <c r="L11" s="67" t="s">
        <v>328</v>
      </c>
      <c r="M11" s="74">
        <f>N11+O11</f>
        <v>3100000</v>
      </c>
      <c r="N11" s="75">
        <v>3100000</v>
      </c>
      <c r="O11" s="67"/>
      <c r="P11" s="67"/>
      <c r="Q11" s="67" t="s">
        <v>254</v>
      </c>
      <c r="R11" s="67" t="s">
        <v>270</v>
      </c>
      <c r="S11" s="67" t="s">
        <v>271</v>
      </c>
      <c r="T11" s="67" t="s">
        <v>332</v>
      </c>
      <c r="U11" s="67"/>
      <c r="V11" s="67" t="s">
        <v>273</v>
      </c>
      <c r="W11" s="67" t="s">
        <v>332</v>
      </c>
      <c r="X11" s="67" t="s">
        <v>256</v>
      </c>
      <c r="Y11" s="67" t="s">
        <v>256</v>
      </c>
      <c r="Z11" s="67" t="s">
        <v>270</v>
      </c>
      <c r="AA11" s="67"/>
    </row>
    <row r="12" s="54" customFormat="1" ht="128" customHeight="1" spans="1:27">
      <c r="A12" s="67">
        <v>5</v>
      </c>
      <c r="B12" s="67">
        <v>2022</v>
      </c>
      <c r="C12" s="67" t="s">
        <v>632</v>
      </c>
      <c r="D12" s="67" t="s">
        <v>302</v>
      </c>
      <c r="E12" s="67" t="s">
        <v>789</v>
      </c>
      <c r="F12" s="68" t="s">
        <v>790</v>
      </c>
      <c r="G12" s="67" t="s">
        <v>244</v>
      </c>
      <c r="H12" s="67" t="s">
        <v>311</v>
      </c>
      <c r="I12" s="67" t="s">
        <v>321</v>
      </c>
      <c r="J12" s="67" t="s">
        <v>791</v>
      </c>
      <c r="K12" s="67" t="s">
        <v>981</v>
      </c>
      <c r="L12" s="67" t="s">
        <v>792</v>
      </c>
      <c r="M12" s="75">
        <f t="shared" ref="M12:M22" si="1">N12+O12+P12</f>
        <v>486108.38</v>
      </c>
      <c r="N12" s="75">
        <v>486108.38</v>
      </c>
      <c r="O12" s="75"/>
      <c r="P12" s="67"/>
      <c r="Q12" s="67" t="s">
        <v>254</v>
      </c>
      <c r="R12" s="67" t="s">
        <v>270</v>
      </c>
      <c r="S12" s="67" t="s">
        <v>308</v>
      </c>
      <c r="T12" s="67" t="s">
        <v>979</v>
      </c>
      <c r="U12" s="67"/>
      <c r="V12" s="67" t="s">
        <v>273</v>
      </c>
      <c r="W12" s="67" t="s">
        <v>979</v>
      </c>
      <c r="X12" s="67" t="s">
        <v>256</v>
      </c>
      <c r="Y12" s="67" t="s">
        <v>256</v>
      </c>
      <c r="Z12" s="67" t="s">
        <v>270</v>
      </c>
      <c r="AA12" s="67"/>
    </row>
    <row r="13" s="54" customFormat="1" ht="125" customHeight="1" spans="1:27">
      <c r="A13" s="67">
        <v>6</v>
      </c>
      <c r="B13" s="67">
        <v>2022</v>
      </c>
      <c r="C13" s="67"/>
      <c r="D13" s="67" t="s">
        <v>302</v>
      </c>
      <c r="E13" s="67" t="s">
        <v>789</v>
      </c>
      <c r="F13" s="68" t="s">
        <v>794</v>
      </c>
      <c r="G13" s="67" t="s">
        <v>244</v>
      </c>
      <c r="H13" s="67" t="s">
        <v>250</v>
      </c>
      <c r="I13" s="67" t="s">
        <v>795</v>
      </c>
      <c r="J13" s="67" t="s">
        <v>796</v>
      </c>
      <c r="K13" s="67" t="s">
        <v>981</v>
      </c>
      <c r="L13" s="67" t="s">
        <v>792</v>
      </c>
      <c r="M13" s="75">
        <f t="shared" si="1"/>
        <v>1626000</v>
      </c>
      <c r="N13" s="75">
        <f>1080000+546000</f>
        <v>1626000</v>
      </c>
      <c r="O13" s="75"/>
      <c r="P13" s="67"/>
      <c r="Q13" s="67" t="s">
        <v>254</v>
      </c>
      <c r="R13" s="67" t="s">
        <v>270</v>
      </c>
      <c r="S13" s="67" t="s">
        <v>308</v>
      </c>
      <c r="T13" s="67" t="s">
        <v>979</v>
      </c>
      <c r="U13" s="67"/>
      <c r="V13" s="67" t="s">
        <v>273</v>
      </c>
      <c r="W13" s="67" t="s">
        <v>979</v>
      </c>
      <c r="X13" s="67" t="s">
        <v>256</v>
      </c>
      <c r="Y13" s="67" t="s">
        <v>256</v>
      </c>
      <c r="Z13" s="67" t="s">
        <v>270</v>
      </c>
      <c r="AA13" s="67"/>
    </row>
    <row r="14" s="54" customFormat="1" ht="125" customHeight="1" spans="1:27">
      <c r="A14" s="67">
        <v>7</v>
      </c>
      <c r="B14" s="67">
        <v>2022</v>
      </c>
      <c r="C14" s="67"/>
      <c r="D14" s="67" t="s">
        <v>302</v>
      </c>
      <c r="E14" s="67" t="s">
        <v>789</v>
      </c>
      <c r="F14" s="68" t="s">
        <v>797</v>
      </c>
      <c r="G14" s="67" t="s">
        <v>244</v>
      </c>
      <c r="H14" s="67" t="s">
        <v>250</v>
      </c>
      <c r="I14" s="75" t="s">
        <v>983</v>
      </c>
      <c r="J14" s="67" t="s">
        <v>799</v>
      </c>
      <c r="K14" s="67" t="s">
        <v>981</v>
      </c>
      <c r="L14" s="67" t="s">
        <v>792</v>
      </c>
      <c r="M14" s="75">
        <f t="shared" si="1"/>
        <v>1007891.62</v>
      </c>
      <c r="N14" s="75">
        <f>3120000-N12-N13</f>
        <v>1007891.62</v>
      </c>
      <c r="O14" s="75"/>
      <c r="P14" s="67"/>
      <c r="Q14" s="67" t="s">
        <v>254</v>
      </c>
      <c r="R14" s="67" t="s">
        <v>270</v>
      </c>
      <c r="S14" s="67" t="s">
        <v>308</v>
      </c>
      <c r="T14" s="67" t="s">
        <v>979</v>
      </c>
      <c r="U14" s="67"/>
      <c r="V14" s="67" t="s">
        <v>273</v>
      </c>
      <c r="W14" s="67" t="s">
        <v>979</v>
      </c>
      <c r="X14" s="67" t="s">
        <v>256</v>
      </c>
      <c r="Y14" s="67" t="s">
        <v>256</v>
      </c>
      <c r="Z14" s="67" t="s">
        <v>270</v>
      </c>
      <c r="AA14" s="67"/>
    </row>
    <row r="15" s="54" customFormat="1" ht="57" spans="1:27">
      <c r="A15" s="67">
        <v>8</v>
      </c>
      <c r="B15" s="67">
        <v>2022</v>
      </c>
      <c r="C15" s="67" t="s">
        <v>633</v>
      </c>
      <c r="D15" s="67" t="s">
        <v>302</v>
      </c>
      <c r="E15" s="67" t="s">
        <v>789</v>
      </c>
      <c r="F15" s="68" t="s">
        <v>800</v>
      </c>
      <c r="G15" s="67" t="s">
        <v>244</v>
      </c>
      <c r="H15" s="67" t="s">
        <v>283</v>
      </c>
      <c r="I15" s="67" t="s">
        <v>801</v>
      </c>
      <c r="J15" s="67" t="s">
        <v>802</v>
      </c>
      <c r="K15" s="67" t="s">
        <v>803</v>
      </c>
      <c r="L15" s="67" t="s">
        <v>438</v>
      </c>
      <c r="M15" s="75">
        <f t="shared" si="1"/>
        <v>494400</v>
      </c>
      <c r="N15" s="75">
        <v>494400</v>
      </c>
      <c r="O15" s="75"/>
      <c r="P15" s="67"/>
      <c r="Q15" s="67" t="s">
        <v>254</v>
      </c>
      <c r="R15" s="67" t="s">
        <v>270</v>
      </c>
      <c r="S15" s="67" t="s">
        <v>308</v>
      </c>
      <c r="T15" s="67" t="s">
        <v>979</v>
      </c>
      <c r="U15" s="67"/>
      <c r="V15" s="67" t="s">
        <v>273</v>
      </c>
      <c r="W15" s="67" t="s">
        <v>979</v>
      </c>
      <c r="X15" s="67" t="s">
        <v>256</v>
      </c>
      <c r="Y15" s="67" t="s">
        <v>256</v>
      </c>
      <c r="Z15" s="67" t="s">
        <v>270</v>
      </c>
      <c r="AA15" s="67"/>
    </row>
    <row r="16" s="54" customFormat="1" ht="57" spans="1:27">
      <c r="A16" s="67">
        <v>9</v>
      </c>
      <c r="B16" s="67">
        <v>2022</v>
      </c>
      <c r="C16" s="67"/>
      <c r="D16" s="67" t="s">
        <v>302</v>
      </c>
      <c r="E16" s="67" t="s">
        <v>789</v>
      </c>
      <c r="F16" s="68" t="s">
        <v>804</v>
      </c>
      <c r="G16" s="67" t="s">
        <v>244</v>
      </c>
      <c r="H16" s="67" t="s">
        <v>250</v>
      </c>
      <c r="I16" s="67" t="s">
        <v>984</v>
      </c>
      <c r="J16" s="67" t="s">
        <v>806</v>
      </c>
      <c r="K16" s="67" t="s">
        <v>803</v>
      </c>
      <c r="L16" s="67" t="s">
        <v>438</v>
      </c>
      <c r="M16" s="75">
        <f t="shared" si="1"/>
        <v>811200</v>
      </c>
      <c r="N16" s="75">
        <v>811200</v>
      </c>
      <c r="O16" s="75"/>
      <c r="P16" s="67"/>
      <c r="Q16" s="67" t="s">
        <v>254</v>
      </c>
      <c r="R16" s="67" t="s">
        <v>270</v>
      </c>
      <c r="S16" s="67" t="s">
        <v>308</v>
      </c>
      <c r="T16" s="67" t="s">
        <v>979</v>
      </c>
      <c r="U16" s="67"/>
      <c r="V16" s="67" t="s">
        <v>273</v>
      </c>
      <c r="W16" s="67" t="s">
        <v>979</v>
      </c>
      <c r="X16" s="67" t="s">
        <v>256</v>
      </c>
      <c r="Y16" s="67" t="s">
        <v>256</v>
      </c>
      <c r="Z16" s="67" t="s">
        <v>270</v>
      </c>
      <c r="AA16" s="67"/>
    </row>
    <row r="17" s="54" customFormat="1" ht="57" spans="1:27">
      <c r="A17" s="67">
        <v>10</v>
      </c>
      <c r="B17" s="67">
        <v>2022</v>
      </c>
      <c r="C17" s="67"/>
      <c r="D17" s="67" t="s">
        <v>302</v>
      </c>
      <c r="E17" s="67" t="s">
        <v>789</v>
      </c>
      <c r="F17" s="68" t="s">
        <v>808</v>
      </c>
      <c r="G17" s="67"/>
      <c r="H17" s="67"/>
      <c r="I17" s="67" t="s">
        <v>809</v>
      </c>
      <c r="J17" s="67" t="s">
        <v>810</v>
      </c>
      <c r="K17" s="67" t="s">
        <v>803</v>
      </c>
      <c r="L17" s="67" t="s">
        <v>438</v>
      </c>
      <c r="M17" s="75">
        <f t="shared" si="1"/>
        <v>2155200</v>
      </c>
      <c r="N17" s="75">
        <v>194400</v>
      </c>
      <c r="O17" s="75">
        <f>1880800+80000-O16</f>
        <v>1960800</v>
      </c>
      <c r="P17" s="67"/>
      <c r="Q17" s="67" t="s">
        <v>254</v>
      </c>
      <c r="R17" s="67" t="s">
        <v>270</v>
      </c>
      <c r="S17" s="67" t="s">
        <v>308</v>
      </c>
      <c r="T17" s="67" t="s">
        <v>979</v>
      </c>
      <c r="U17" s="67"/>
      <c r="V17" s="67" t="s">
        <v>273</v>
      </c>
      <c r="W17" s="67" t="s">
        <v>979</v>
      </c>
      <c r="X17" s="67" t="s">
        <v>256</v>
      </c>
      <c r="Y17" s="67" t="s">
        <v>256</v>
      </c>
      <c r="Z17" s="67" t="s">
        <v>270</v>
      </c>
      <c r="AA17" s="67"/>
    </row>
    <row r="18" s="54" customFormat="1" ht="107" customHeight="1" spans="1:27">
      <c r="A18" s="67">
        <v>11</v>
      </c>
      <c r="B18" s="67">
        <v>2022</v>
      </c>
      <c r="C18" s="67" t="s">
        <v>634</v>
      </c>
      <c r="D18" s="67" t="s">
        <v>302</v>
      </c>
      <c r="E18" s="67" t="s">
        <v>789</v>
      </c>
      <c r="F18" s="68" t="s">
        <v>811</v>
      </c>
      <c r="G18" s="67" t="s">
        <v>244</v>
      </c>
      <c r="H18" s="67" t="s">
        <v>283</v>
      </c>
      <c r="I18" s="67" t="s">
        <v>985</v>
      </c>
      <c r="J18" s="67" t="s">
        <v>813</v>
      </c>
      <c r="K18" s="67" t="s">
        <v>981</v>
      </c>
      <c r="L18" s="67" t="s">
        <v>438</v>
      </c>
      <c r="M18" s="75">
        <f t="shared" si="1"/>
        <v>3000000</v>
      </c>
      <c r="N18" s="75">
        <v>3000000</v>
      </c>
      <c r="O18" s="75"/>
      <c r="P18" s="67"/>
      <c r="Q18" s="67" t="s">
        <v>254</v>
      </c>
      <c r="R18" s="67" t="s">
        <v>270</v>
      </c>
      <c r="S18" s="67" t="s">
        <v>281</v>
      </c>
      <c r="T18" s="67" t="s">
        <v>814</v>
      </c>
      <c r="U18" s="67"/>
      <c r="V18" s="67" t="s">
        <v>257</v>
      </c>
      <c r="W18" s="67" t="s">
        <v>814</v>
      </c>
      <c r="X18" s="67" t="s">
        <v>256</v>
      </c>
      <c r="Y18" s="67" t="s">
        <v>256</v>
      </c>
      <c r="Z18" s="67" t="s">
        <v>270</v>
      </c>
      <c r="AA18" s="67"/>
    </row>
    <row r="19" s="54" customFormat="1" ht="107" customHeight="1" spans="1:27">
      <c r="A19" s="67">
        <v>12</v>
      </c>
      <c r="B19" s="67">
        <v>2022</v>
      </c>
      <c r="C19" s="67" t="s">
        <v>635</v>
      </c>
      <c r="D19" s="67" t="s">
        <v>302</v>
      </c>
      <c r="E19" s="67" t="s">
        <v>789</v>
      </c>
      <c r="F19" s="68" t="s">
        <v>815</v>
      </c>
      <c r="G19" s="67" t="s">
        <v>244</v>
      </c>
      <c r="H19" s="67" t="s">
        <v>266</v>
      </c>
      <c r="I19" s="67" t="s">
        <v>816</v>
      </c>
      <c r="J19" s="67" t="s">
        <v>817</v>
      </c>
      <c r="K19" s="67" t="s">
        <v>981</v>
      </c>
      <c r="L19" s="67" t="s">
        <v>428</v>
      </c>
      <c r="M19" s="75">
        <f t="shared" si="1"/>
        <v>5000000</v>
      </c>
      <c r="N19" s="75">
        <v>5000000</v>
      </c>
      <c r="O19" s="75"/>
      <c r="P19" s="67"/>
      <c r="Q19" s="67" t="s">
        <v>254</v>
      </c>
      <c r="R19" s="67" t="s">
        <v>270</v>
      </c>
      <c r="S19" s="67" t="s">
        <v>271</v>
      </c>
      <c r="T19" s="67" t="s">
        <v>818</v>
      </c>
      <c r="U19" s="67"/>
      <c r="V19" s="67" t="s">
        <v>273</v>
      </c>
      <c r="W19" s="67" t="s">
        <v>818</v>
      </c>
      <c r="X19" s="67" t="s">
        <v>256</v>
      </c>
      <c r="Y19" s="67" t="s">
        <v>256</v>
      </c>
      <c r="Z19" s="67" t="s">
        <v>270</v>
      </c>
      <c r="AA19" s="67"/>
    </row>
    <row r="20" s="54" customFormat="1" ht="107" customHeight="1" spans="1:27">
      <c r="A20" s="67">
        <v>13</v>
      </c>
      <c r="B20" s="67">
        <v>2022</v>
      </c>
      <c r="C20" s="67"/>
      <c r="D20" s="67"/>
      <c r="E20" s="67" t="s">
        <v>789</v>
      </c>
      <c r="F20" s="68" t="s">
        <v>819</v>
      </c>
      <c r="G20" s="67" t="s">
        <v>244</v>
      </c>
      <c r="H20" s="67" t="s">
        <v>266</v>
      </c>
      <c r="I20" s="67" t="s">
        <v>986</v>
      </c>
      <c r="J20" s="67" t="s">
        <v>821</v>
      </c>
      <c r="K20" s="67" t="s">
        <v>981</v>
      </c>
      <c r="L20" s="67" t="s">
        <v>428</v>
      </c>
      <c r="M20" s="75">
        <f t="shared" si="1"/>
        <v>10000000</v>
      </c>
      <c r="N20" s="75">
        <v>10000000</v>
      </c>
      <c r="O20" s="75"/>
      <c r="P20" s="67"/>
      <c r="Q20" s="67" t="s">
        <v>254</v>
      </c>
      <c r="R20" s="67" t="s">
        <v>270</v>
      </c>
      <c r="S20" s="67" t="s">
        <v>271</v>
      </c>
      <c r="T20" s="67" t="s">
        <v>822</v>
      </c>
      <c r="U20" s="67"/>
      <c r="V20" s="67" t="s">
        <v>273</v>
      </c>
      <c r="W20" s="67" t="s">
        <v>822</v>
      </c>
      <c r="X20" s="67" t="s">
        <v>256</v>
      </c>
      <c r="Y20" s="67" t="s">
        <v>256</v>
      </c>
      <c r="Z20" s="67" t="s">
        <v>270</v>
      </c>
      <c r="AA20" s="67"/>
    </row>
    <row r="21" s="54" customFormat="1" ht="85.5" spans="1:27">
      <c r="A21" s="67">
        <v>14</v>
      </c>
      <c r="B21" s="67">
        <v>2022</v>
      </c>
      <c r="C21" s="67" t="s">
        <v>636</v>
      </c>
      <c r="D21" s="67" t="s">
        <v>302</v>
      </c>
      <c r="E21" s="67" t="s">
        <v>789</v>
      </c>
      <c r="F21" s="69" t="s">
        <v>823</v>
      </c>
      <c r="G21" s="67" t="s">
        <v>244</v>
      </c>
      <c r="H21" s="67" t="s">
        <v>266</v>
      </c>
      <c r="I21" s="67" t="s">
        <v>824</v>
      </c>
      <c r="J21" s="67" t="s">
        <v>825</v>
      </c>
      <c r="K21" s="67" t="s">
        <v>981</v>
      </c>
      <c r="L21" s="67" t="s">
        <v>826</v>
      </c>
      <c r="M21" s="75">
        <f t="shared" si="1"/>
        <v>2950000</v>
      </c>
      <c r="N21" s="75">
        <v>2950000</v>
      </c>
      <c r="O21" s="75"/>
      <c r="P21" s="67"/>
      <c r="Q21" s="67" t="s">
        <v>254</v>
      </c>
      <c r="R21" s="67" t="s">
        <v>270</v>
      </c>
      <c r="S21" s="67" t="s">
        <v>271</v>
      </c>
      <c r="T21" s="67" t="s">
        <v>827</v>
      </c>
      <c r="U21" s="67"/>
      <c r="V21" s="67" t="s">
        <v>273</v>
      </c>
      <c r="W21" s="67" t="s">
        <v>827</v>
      </c>
      <c r="X21" s="67" t="s">
        <v>256</v>
      </c>
      <c r="Y21" s="67" t="s">
        <v>256</v>
      </c>
      <c r="Z21" s="67" t="s">
        <v>270</v>
      </c>
      <c r="AA21" s="67"/>
    </row>
    <row r="22" s="54" customFormat="1" ht="85.5" spans="1:27">
      <c r="A22" s="67">
        <v>15</v>
      </c>
      <c r="B22" s="67">
        <v>2022</v>
      </c>
      <c r="C22" s="67" t="s">
        <v>638</v>
      </c>
      <c r="D22" s="67" t="s">
        <v>302</v>
      </c>
      <c r="E22" s="67" t="s">
        <v>789</v>
      </c>
      <c r="F22" s="69" t="s">
        <v>828</v>
      </c>
      <c r="G22" s="67" t="s">
        <v>244</v>
      </c>
      <c r="H22" s="67" t="s">
        <v>266</v>
      </c>
      <c r="I22" s="67" t="s">
        <v>829</v>
      </c>
      <c r="J22" s="67" t="s">
        <v>830</v>
      </c>
      <c r="K22" s="67" t="s">
        <v>981</v>
      </c>
      <c r="L22" s="67" t="s">
        <v>317</v>
      </c>
      <c r="M22" s="75">
        <f t="shared" si="1"/>
        <v>2730000</v>
      </c>
      <c r="N22" s="75">
        <v>2730000</v>
      </c>
      <c r="O22" s="75"/>
      <c r="P22" s="67"/>
      <c r="Q22" s="67" t="s">
        <v>254</v>
      </c>
      <c r="R22" s="67" t="s">
        <v>270</v>
      </c>
      <c r="S22" s="67" t="s">
        <v>271</v>
      </c>
      <c r="T22" s="67" t="s">
        <v>831</v>
      </c>
      <c r="U22" s="67"/>
      <c r="V22" s="67" t="s">
        <v>273</v>
      </c>
      <c r="W22" s="67" t="s">
        <v>831</v>
      </c>
      <c r="X22" s="67" t="s">
        <v>256</v>
      </c>
      <c r="Y22" s="67" t="s">
        <v>256</v>
      </c>
      <c r="Z22" s="67" t="s">
        <v>270</v>
      </c>
      <c r="AA22" s="67"/>
    </row>
    <row r="23" s="54" customFormat="1" ht="64" customHeight="1" spans="1:27">
      <c r="A23" s="67">
        <v>16</v>
      </c>
      <c r="B23" s="67">
        <v>2021</v>
      </c>
      <c r="C23" s="67" t="s">
        <v>165</v>
      </c>
      <c r="D23" s="67" t="s">
        <v>302</v>
      </c>
      <c r="E23" s="67" t="s">
        <v>417</v>
      </c>
      <c r="F23" s="68" t="s">
        <v>418</v>
      </c>
      <c r="G23" s="67" t="s">
        <v>243</v>
      </c>
      <c r="H23" s="67" t="s">
        <v>260</v>
      </c>
      <c r="I23" s="67" t="s">
        <v>419</v>
      </c>
      <c r="J23" s="67" t="s">
        <v>987</v>
      </c>
      <c r="K23" s="67" t="s">
        <v>988</v>
      </c>
      <c r="L23" s="67" t="s">
        <v>421</v>
      </c>
      <c r="M23" s="74">
        <f t="shared" ref="M23:M29" si="2">N23+O23</f>
        <v>2471133.67</v>
      </c>
      <c r="N23" s="75">
        <v>2000000</v>
      </c>
      <c r="O23" s="75">
        <v>471133.67</v>
      </c>
      <c r="P23" s="67"/>
      <c r="Q23" s="67" t="s">
        <v>254</v>
      </c>
      <c r="R23" s="67" t="s">
        <v>256</v>
      </c>
      <c r="S23" s="67" t="s">
        <v>256</v>
      </c>
      <c r="T23" s="67" t="s">
        <v>256</v>
      </c>
      <c r="U23" s="67" t="s">
        <v>256</v>
      </c>
      <c r="V23" s="67" t="s">
        <v>257</v>
      </c>
      <c r="W23" s="67" t="s">
        <v>988</v>
      </c>
      <c r="X23" s="67" t="s">
        <v>256</v>
      </c>
      <c r="Y23" s="67" t="s">
        <v>256</v>
      </c>
      <c r="Z23" s="67" t="s">
        <v>270</v>
      </c>
      <c r="AA23" s="67"/>
    </row>
    <row r="24" s="54" customFormat="1" ht="64" customHeight="1" spans="1:27">
      <c r="A24" s="67">
        <v>17</v>
      </c>
      <c r="B24" s="67">
        <v>2021</v>
      </c>
      <c r="C24" s="67" t="s">
        <v>167</v>
      </c>
      <c r="D24" s="67" t="s">
        <v>302</v>
      </c>
      <c r="E24" s="67" t="s">
        <v>422</v>
      </c>
      <c r="F24" s="68" t="s">
        <v>423</v>
      </c>
      <c r="G24" s="67" t="s">
        <v>243</v>
      </c>
      <c r="H24" s="67" t="s">
        <v>424</v>
      </c>
      <c r="I24" s="67" t="s">
        <v>425</v>
      </c>
      <c r="J24" s="67" t="s">
        <v>426</v>
      </c>
      <c r="K24" s="67" t="s">
        <v>422</v>
      </c>
      <c r="L24" s="67" t="s">
        <v>428</v>
      </c>
      <c r="M24" s="74">
        <f t="shared" si="2"/>
        <v>913508.94</v>
      </c>
      <c r="N24" s="75">
        <v>700000</v>
      </c>
      <c r="O24" s="75">
        <v>213508.94</v>
      </c>
      <c r="P24" s="67"/>
      <c r="Q24" s="67" t="s">
        <v>254</v>
      </c>
      <c r="R24" s="67" t="s">
        <v>256</v>
      </c>
      <c r="S24" s="67" t="s">
        <v>256</v>
      </c>
      <c r="T24" s="67" t="s">
        <v>256</v>
      </c>
      <c r="U24" s="67" t="s">
        <v>256</v>
      </c>
      <c r="V24" s="67" t="s">
        <v>257</v>
      </c>
      <c r="W24" s="67" t="s">
        <v>422</v>
      </c>
      <c r="X24" s="67" t="s">
        <v>256</v>
      </c>
      <c r="Y24" s="67" t="s">
        <v>256</v>
      </c>
      <c r="Z24" s="67" t="s">
        <v>258</v>
      </c>
      <c r="AA24" s="67"/>
    </row>
    <row r="25" s="54" customFormat="1" ht="64" customHeight="1" spans="1:27">
      <c r="A25" s="67">
        <v>18</v>
      </c>
      <c r="B25" s="67">
        <v>2021</v>
      </c>
      <c r="C25" s="67" t="s">
        <v>168</v>
      </c>
      <c r="D25" s="67" t="s">
        <v>302</v>
      </c>
      <c r="E25" s="67" t="s">
        <v>422</v>
      </c>
      <c r="F25" s="68" t="s">
        <v>429</v>
      </c>
      <c r="G25" s="67" t="s">
        <v>243</v>
      </c>
      <c r="H25" s="67" t="s">
        <v>424</v>
      </c>
      <c r="I25" s="67" t="s">
        <v>430</v>
      </c>
      <c r="J25" s="67" t="s">
        <v>431</v>
      </c>
      <c r="K25" s="67" t="s">
        <v>422</v>
      </c>
      <c r="L25" s="67" t="s">
        <v>433</v>
      </c>
      <c r="M25" s="74">
        <f t="shared" si="2"/>
        <v>1560731.17</v>
      </c>
      <c r="N25" s="75">
        <v>1500000</v>
      </c>
      <c r="O25" s="75">
        <v>60731.17</v>
      </c>
      <c r="P25" s="67"/>
      <c r="Q25" s="67" t="s">
        <v>254</v>
      </c>
      <c r="R25" s="67" t="s">
        <v>256</v>
      </c>
      <c r="S25" s="67" t="s">
        <v>256</v>
      </c>
      <c r="T25" s="67" t="s">
        <v>256</v>
      </c>
      <c r="U25" s="67" t="s">
        <v>256</v>
      </c>
      <c r="V25" s="67" t="s">
        <v>257</v>
      </c>
      <c r="W25" s="67" t="s">
        <v>422</v>
      </c>
      <c r="X25" s="67" t="s">
        <v>256</v>
      </c>
      <c r="Y25" s="67" t="s">
        <v>256</v>
      </c>
      <c r="Z25" s="67" t="s">
        <v>258</v>
      </c>
      <c r="AA25" s="67"/>
    </row>
    <row r="26" s="54" customFormat="1" ht="88" customHeight="1" spans="1:27">
      <c r="A26" s="67">
        <v>19</v>
      </c>
      <c r="B26" s="67">
        <v>2021</v>
      </c>
      <c r="C26" s="67" t="s">
        <v>169</v>
      </c>
      <c r="D26" s="67" t="s">
        <v>302</v>
      </c>
      <c r="E26" s="67" t="s">
        <v>422</v>
      </c>
      <c r="F26" s="68" t="s">
        <v>434</v>
      </c>
      <c r="G26" s="67" t="s">
        <v>243</v>
      </c>
      <c r="H26" s="67" t="s">
        <v>424</v>
      </c>
      <c r="I26" s="67" t="s">
        <v>435</v>
      </c>
      <c r="J26" s="67" t="s">
        <v>436</v>
      </c>
      <c r="K26" s="67" t="s">
        <v>422</v>
      </c>
      <c r="L26" s="67" t="s">
        <v>438</v>
      </c>
      <c r="M26" s="74">
        <f t="shared" si="2"/>
        <v>700000</v>
      </c>
      <c r="N26" s="75">
        <v>700000</v>
      </c>
      <c r="O26" s="67"/>
      <c r="P26" s="67"/>
      <c r="Q26" s="67" t="s">
        <v>254</v>
      </c>
      <c r="R26" s="67" t="s">
        <v>256</v>
      </c>
      <c r="S26" s="67" t="s">
        <v>256</v>
      </c>
      <c r="T26" s="67" t="s">
        <v>256</v>
      </c>
      <c r="U26" s="67" t="s">
        <v>256</v>
      </c>
      <c r="V26" s="67" t="s">
        <v>257</v>
      </c>
      <c r="W26" s="67" t="s">
        <v>422</v>
      </c>
      <c r="X26" s="67" t="s">
        <v>256</v>
      </c>
      <c r="Y26" s="67" t="s">
        <v>256</v>
      </c>
      <c r="Z26" s="67" t="s">
        <v>258</v>
      </c>
      <c r="AA26" s="67"/>
    </row>
    <row r="27" s="54" customFormat="1" ht="150" customHeight="1" spans="1:27">
      <c r="A27" s="67">
        <v>20</v>
      </c>
      <c r="B27" s="67">
        <v>2021</v>
      </c>
      <c r="C27" s="67" t="s">
        <v>170</v>
      </c>
      <c r="D27" s="67" t="s">
        <v>302</v>
      </c>
      <c r="E27" s="67" t="s">
        <v>417</v>
      </c>
      <c r="F27" s="68" t="s">
        <v>989</v>
      </c>
      <c r="G27" s="67" t="s">
        <v>243</v>
      </c>
      <c r="H27" s="67" t="s">
        <v>260</v>
      </c>
      <c r="I27" s="67" t="s">
        <v>441</v>
      </c>
      <c r="J27" s="67" t="s">
        <v>990</v>
      </c>
      <c r="K27" s="67" t="s">
        <v>417</v>
      </c>
      <c r="L27" s="67" t="s">
        <v>444</v>
      </c>
      <c r="M27" s="74">
        <f t="shared" si="2"/>
        <v>1600000</v>
      </c>
      <c r="N27" s="75">
        <v>1600000</v>
      </c>
      <c r="O27" s="67"/>
      <c r="P27" s="67"/>
      <c r="Q27" s="67" t="s">
        <v>254</v>
      </c>
      <c r="R27" s="67" t="s">
        <v>256</v>
      </c>
      <c r="S27" s="67" t="s">
        <v>256</v>
      </c>
      <c r="T27" s="67" t="s">
        <v>256</v>
      </c>
      <c r="U27" s="67" t="s">
        <v>256</v>
      </c>
      <c r="V27" s="67" t="s">
        <v>257</v>
      </c>
      <c r="W27" s="67" t="s">
        <v>417</v>
      </c>
      <c r="X27" s="67" t="s">
        <v>256</v>
      </c>
      <c r="Y27" s="67" t="s">
        <v>256</v>
      </c>
      <c r="Z27" s="67" t="s">
        <v>258</v>
      </c>
      <c r="AA27" s="67"/>
    </row>
    <row r="28" s="54" customFormat="1" ht="150" customHeight="1" spans="1:27">
      <c r="A28" s="67">
        <v>21</v>
      </c>
      <c r="B28" s="67">
        <v>2021</v>
      </c>
      <c r="C28" s="67" t="s">
        <v>171</v>
      </c>
      <c r="D28" s="67" t="s">
        <v>302</v>
      </c>
      <c r="E28" s="67" t="s">
        <v>417</v>
      </c>
      <c r="F28" s="68" t="s">
        <v>445</v>
      </c>
      <c r="G28" s="67" t="s">
        <v>243</v>
      </c>
      <c r="H28" s="67" t="s">
        <v>260</v>
      </c>
      <c r="I28" s="67" t="s">
        <v>446</v>
      </c>
      <c r="J28" s="67" t="s">
        <v>447</v>
      </c>
      <c r="K28" s="67" t="s">
        <v>427</v>
      </c>
      <c r="L28" s="67" t="s">
        <v>428</v>
      </c>
      <c r="M28" s="74">
        <f t="shared" si="2"/>
        <v>1500000</v>
      </c>
      <c r="N28" s="75">
        <v>1500000</v>
      </c>
      <c r="O28" s="67"/>
      <c r="P28" s="67"/>
      <c r="Q28" s="67" t="s">
        <v>254</v>
      </c>
      <c r="R28" s="67" t="s">
        <v>256</v>
      </c>
      <c r="S28" s="67" t="s">
        <v>256</v>
      </c>
      <c r="T28" s="67" t="s">
        <v>256</v>
      </c>
      <c r="U28" s="67" t="s">
        <v>256</v>
      </c>
      <c r="V28" s="67" t="s">
        <v>257</v>
      </c>
      <c r="W28" s="67" t="s">
        <v>427</v>
      </c>
      <c r="X28" s="67" t="s">
        <v>256</v>
      </c>
      <c r="Y28" s="67" t="s">
        <v>256</v>
      </c>
      <c r="Z28" s="67" t="s">
        <v>270</v>
      </c>
      <c r="AA28" s="67"/>
    </row>
    <row r="29" s="54" customFormat="1" ht="150" customHeight="1" spans="1:27">
      <c r="A29" s="67">
        <v>22</v>
      </c>
      <c r="B29" s="67">
        <v>2021</v>
      </c>
      <c r="C29" s="67" t="s">
        <v>172</v>
      </c>
      <c r="D29" s="67" t="s">
        <v>302</v>
      </c>
      <c r="E29" s="67" t="s">
        <v>417</v>
      </c>
      <c r="F29" s="68" t="s">
        <v>448</v>
      </c>
      <c r="G29" s="67" t="s">
        <v>243</v>
      </c>
      <c r="H29" s="67" t="s">
        <v>260</v>
      </c>
      <c r="I29" s="67" t="s">
        <v>449</v>
      </c>
      <c r="J29" s="67" t="s">
        <v>450</v>
      </c>
      <c r="K29" s="67" t="s">
        <v>316</v>
      </c>
      <c r="L29" s="67" t="s">
        <v>317</v>
      </c>
      <c r="M29" s="74">
        <f t="shared" si="2"/>
        <v>614824.98</v>
      </c>
      <c r="N29" s="75">
        <v>500000</v>
      </c>
      <c r="O29" s="75">
        <v>114824.98</v>
      </c>
      <c r="P29" s="67"/>
      <c r="Q29" s="67" t="s">
        <v>254</v>
      </c>
      <c r="R29" s="67" t="s">
        <v>256</v>
      </c>
      <c r="S29" s="67" t="s">
        <v>256</v>
      </c>
      <c r="T29" s="67" t="s">
        <v>256</v>
      </c>
      <c r="U29" s="67" t="s">
        <v>256</v>
      </c>
      <c r="V29" s="67" t="s">
        <v>257</v>
      </c>
      <c r="W29" s="67" t="s">
        <v>316</v>
      </c>
      <c r="X29" s="67" t="s">
        <v>256</v>
      </c>
      <c r="Y29" s="67" t="s">
        <v>256</v>
      </c>
      <c r="Z29" s="67" t="s">
        <v>270</v>
      </c>
      <c r="AA29" s="67"/>
    </row>
    <row r="30" s="54" customFormat="1" ht="77" customHeight="1" spans="1:27">
      <c r="A30" s="67">
        <v>23</v>
      </c>
      <c r="B30" s="67">
        <v>2022</v>
      </c>
      <c r="C30" s="67" t="s">
        <v>662</v>
      </c>
      <c r="D30" s="67" t="s">
        <v>302</v>
      </c>
      <c r="E30" s="67" t="s">
        <v>789</v>
      </c>
      <c r="F30" s="68" t="s">
        <v>908</v>
      </c>
      <c r="G30" s="67" t="s">
        <v>243</v>
      </c>
      <c r="H30" s="67" t="s">
        <v>260</v>
      </c>
      <c r="I30" s="67" t="s">
        <v>909</v>
      </c>
      <c r="J30" s="67" t="s">
        <v>910</v>
      </c>
      <c r="K30" s="67" t="s">
        <v>789</v>
      </c>
      <c r="L30" s="67" t="s">
        <v>307</v>
      </c>
      <c r="M30" s="74">
        <f t="shared" ref="M30:M44" si="3">N30+O30+P30</f>
        <v>1356951.95</v>
      </c>
      <c r="N30" s="74">
        <v>1250000</v>
      </c>
      <c r="O30" s="75">
        <v>106951.95</v>
      </c>
      <c r="P30" s="67"/>
      <c r="Q30" s="67" t="s">
        <v>254</v>
      </c>
      <c r="R30" s="67" t="s">
        <v>256</v>
      </c>
      <c r="S30" s="67" t="s">
        <v>256</v>
      </c>
      <c r="T30" s="67" t="s">
        <v>256</v>
      </c>
      <c r="U30" s="67" t="s">
        <v>256</v>
      </c>
      <c r="V30" s="67" t="s">
        <v>257</v>
      </c>
      <c r="W30" s="67" t="s">
        <v>789</v>
      </c>
      <c r="X30" s="67" t="s">
        <v>256</v>
      </c>
      <c r="Y30" s="67" t="s">
        <v>256</v>
      </c>
      <c r="Z30" s="67" t="s">
        <v>258</v>
      </c>
      <c r="AA30" s="67"/>
    </row>
    <row r="31" s="54" customFormat="1" ht="77" customHeight="1" spans="1:27">
      <c r="A31" s="67">
        <v>24</v>
      </c>
      <c r="B31" s="67">
        <v>2022</v>
      </c>
      <c r="C31" s="67" t="s">
        <v>663</v>
      </c>
      <c r="D31" s="67" t="s">
        <v>302</v>
      </c>
      <c r="E31" s="67" t="s">
        <v>789</v>
      </c>
      <c r="F31" s="68" t="s">
        <v>912</v>
      </c>
      <c r="G31" s="67" t="s">
        <v>243</v>
      </c>
      <c r="H31" s="67" t="s">
        <v>250</v>
      </c>
      <c r="I31" s="67" t="s">
        <v>913</v>
      </c>
      <c r="J31" s="67" t="s">
        <v>914</v>
      </c>
      <c r="K31" s="67" t="s">
        <v>789</v>
      </c>
      <c r="L31" s="67" t="s">
        <v>307</v>
      </c>
      <c r="M31" s="74">
        <f t="shared" si="3"/>
        <v>974787.09</v>
      </c>
      <c r="N31" s="74">
        <v>900000</v>
      </c>
      <c r="O31" s="75">
        <v>74787.09</v>
      </c>
      <c r="P31" s="67"/>
      <c r="Q31" s="67" t="s">
        <v>254</v>
      </c>
      <c r="R31" s="67" t="s">
        <v>256</v>
      </c>
      <c r="S31" s="67" t="s">
        <v>256</v>
      </c>
      <c r="T31" s="67" t="s">
        <v>256</v>
      </c>
      <c r="U31" s="67" t="s">
        <v>256</v>
      </c>
      <c r="V31" s="67" t="s">
        <v>257</v>
      </c>
      <c r="W31" s="67" t="s">
        <v>256</v>
      </c>
      <c r="X31" s="67" t="s">
        <v>256</v>
      </c>
      <c r="Y31" s="67" t="s">
        <v>256</v>
      </c>
      <c r="Z31" s="67" t="s">
        <v>258</v>
      </c>
      <c r="AA31" s="67"/>
    </row>
    <row r="32" s="54" customFormat="1" ht="68" customHeight="1" spans="1:27">
      <c r="A32" s="67">
        <v>25</v>
      </c>
      <c r="B32" s="67">
        <v>2022</v>
      </c>
      <c r="C32" s="67" t="s">
        <v>664</v>
      </c>
      <c r="D32" s="67" t="s">
        <v>302</v>
      </c>
      <c r="E32" s="67" t="s">
        <v>789</v>
      </c>
      <c r="F32" s="68" t="s">
        <v>915</v>
      </c>
      <c r="G32" s="67" t="s">
        <v>243</v>
      </c>
      <c r="H32" s="67" t="s">
        <v>250</v>
      </c>
      <c r="I32" s="67" t="s">
        <v>916</v>
      </c>
      <c r="J32" s="67" t="s">
        <v>917</v>
      </c>
      <c r="K32" s="67" t="s">
        <v>316</v>
      </c>
      <c r="L32" s="67" t="s">
        <v>918</v>
      </c>
      <c r="M32" s="74">
        <f t="shared" si="3"/>
        <v>312238.22</v>
      </c>
      <c r="N32" s="74">
        <v>300000</v>
      </c>
      <c r="O32" s="75">
        <v>12238.22</v>
      </c>
      <c r="P32" s="67"/>
      <c r="Q32" s="67" t="s">
        <v>254</v>
      </c>
      <c r="R32" s="67" t="s">
        <v>256</v>
      </c>
      <c r="S32" s="67" t="s">
        <v>256</v>
      </c>
      <c r="T32" s="67" t="s">
        <v>256</v>
      </c>
      <c r="U32" s="67" t="s">
        <v>256</v>
      </c>
      <c r="V32" s="67" t="s">
        <v>273</v>
      </c>
      <c r="W32" s="67" t="s">
        <v>831</v>
      </c>
      <c r="X32" s="67" t="s">
        <v>256</v>
      </c>
      <c r="Y32" s="67" t="s">
        <v>256</v>
      </c>
      <c r="Z32" s="67" t="s">
        <v>255</v>
      </c>
      <c r="AA32" s="67"/>
    </row>
    <row r="33" s="54" customFormat="1" ht="68" customHeight="1" spans="1:27">
      <c r="A33" s="67">
        <v>26</v>
      </c>
      <c r="B33" s="67">
        <v>2022</v>
      </c>
      <c r="C33" s="67" t="s">
        <v>665</v>
      </c>
      <c r="D33" s="67" t="s">
        <v>302</v>
      </c>
      <c r="E33" s="67" t="s">
        <v>789</v>
      </c>
      <c r="F33" s="68" t="s">
        <v>919</v>
      </c>
      <c r="G33" s="67" t="s">
        <v>243</v>
      </c>
      <c r="H33" s="67" t="s">
        <v>282</v>
      </c>
      <c r="I33" s="67" t="s">
        <v>920</v>
      </c>
      <c r="J33" s="67" t="s">
        <v>921</v>
      </c>
      <c r="K33" s="67" t="s">
        <v>437</v>
      </c>
      <c r="L33" s="67" t="s">
        <v>438</v>
      </c>
      <c r="M33" s="74">
        <f t="shared" si="3"/>
        <v>489600</v>
      </c>
      <c r="N33" s="74">
        <v>489600</v>
      </c>
      <c r="O33" s="75"/>
      <c r="P33" s="67"/>
      <c r="Q33" s="67" t="s">
        <v>254</v>
      </c>
      <c r="R33" s="67" t="s">
        <v>256</v>
      </c>
      <c r="S33" s="67" t="s">
        <v>256</v>
      </c>
      <c r="T33" s="67" t="s">
        <v>256</v>
      </c>
      <c r="U33" s="67" t="s">
        <v>256</v>
      </c>
      <c r="V33" s="67" t="s">
        <v>257</v>
      </c>
      <c r="W33" s="67" t="s">
        <v>437</v>
      </c>
      <c r="X33" s="67" t="s">
        <v>256</v>
      </c>
      <c r="Y33" s="67" t="s">
        <v>256</v>
      </c>
      <c r="Z33" s="67" t="s">
        <v>255</v>
      </c>
      <c r="AA33" s="67"/>
    </row>
    <row r="34" s="54" customFormat="1" ht="69" customHeight="1" spans="1:27">
      <c r="A34" s="67">
        <v>27</v>
      </c>
      <c r="B34" s="67">
        <v>2022</v>
      </c>
      <c r="C34" s="67" t="s">
        <v>666</v>
      </c>
      <c r="D34" s="67" t="s">
        <v>302</v>
      </c>
      <c r="E34" s="67" t="s">
        <v>789</v>
      </c>
      <c r="F34" s="68" t="s">
        <v>922</v>
      </c>
      <c r="G34" s="67" t="s">
        <v>243</v>
      </c>
      <c r="H34" s="67" t="s">
        <v>282</v>
      </c>
      <c r="I34" s="67" t="s">
        <v>923</v>
      </c>
      <c r="J34" s="67" t="s">
        <v>924</v>
      </c>
      <c r="K34" s="67" t="s">
        <v>437</v>
      </c>
      <c r="L34" s="67" t="s">
        <v>438</v>
      </c>
      <c r="M34" s="74">
        <f t="shared" si="3"/>
        <v>1303256.05</v>
      </c>
      <c r="N34" s="74">
        <v>1300000</v>
      </c>
      <c r="O34" s="75">
        <v>3256.05</v>
      </c>
      <c r="P34" s="67"/>
      <c r="Q34" s="67" t="s">
        <v>254</v>
      </c>
      <c r="R34" s="67" t="s">
        <v>256</v>
      </c>
      <c r="S34" s="67" t="s">
        <v>256</v>
      </c>
      <c r="T34" s="67" t="s">
        <v>256</v>
      </c>
      <c r="U34" s="67" t="s">
        <v>256</v>
      </c>
      <c r="V34" s="67" t="s">
        <v>257</v>
      </c>
      <c r="W34" s="67" t="s">
        <v>437</v>
      </c>
      <c r="X34" s="67" t="s">
        <v>256</v>
      </c>
      <c r="Y34" s="67" t="s">
        <v>256</v>
      </c>
      <c r="Z34" s="67" t="s">
        <v>255</v>
      </c>
      <c r="AA34" s="67"/>
    </row>
    <row r="35" s="54" customFormat="1" ht="73" customHeight="1" spans="1:27">
      <c r="A35" s="67">
        <v>28</v>
      </c>
      <c r="B35" s="67">
        <v>2022</v>
      </c>
      <c r="C35" s="67" t="s">
        <v>667</v>
      </c>
      <c r="D35" s="67" t="s">
        <v>302</v>
      </c>
      <c r="E35" s="67" t="s">
        <v>789</v>
      </c>
      <c r="F35" s="68" t="s">
        <v>925</v>
      </c>
      <c r="G35" s="67" t="s">
        <v>243</v>
      </c>
      <c r="H35" s="67" t="s">
        <v>282</v>
      </c>
      <c r="I35" s="67" t="s">
        <v>926</v>
      </c>
      <c r="J35" s="67" t="s">
        <v>927</v>
      </c>
      <c r="K35" s="67" t="s">
        <v>928</v>
      </c>
      <c r="L35" s="67" t="s">
        <v>929</v>
      </c>
      <c r="M35" s="74">
        <f t="shared" si="3"/>
        <v>200000</v>
      </c>
      <c r="N35" s="74">
        <v>200000</v>
      </c>
      <c r="O35" s="75"/>
      <c r="P35" s="67"/>
      <c r="Q35" s="67" t="s">
        <v>254</v>
      </c>
      <c r="R35" s="67" t="s">
        <v>256</v>
      </c>
      <c r="S35" s="67" t="s">
        <v>256</v>
      </c>
      <c r="T35" s="67" t="s">
        <v>256</v>
      </c>
      <c r="U35" s="67" t="s">
        <v>256</v>
      </c>
      <c r="V35" s="67" t="s">
        <v>257</v>
      </c>
      <c r="W35" s="67" t="s">
        <v>928</v>
      </c>
      <c r="X35" s="67" t="s">
        <v>256</v>
      </c>
      <c r="Y35" s="67" t="s">
        <v>256</v>
      </c>
      <c r="Z35" s="67" t="s">
        <v>255</v>
      </c>
      <c r="AA35" s="67"/>
    </row>
    <row r="36" s="54" customFormat="1" ht="73" customHeight="1" spans="1:27">
      <c r="A36" s="67">
        <v>29</v>
      </c>
      <c r="B36" s="67">
        <v>2022</v>
      </c>
      <c r="C36" s="67" t="s">
        <v>668</v>
      </c>
      <c r="D36" s="67" t="s">
        <v>302</v>
      </c>
      <c r="E36" s="67" t="s">
        <v>789</v>
      </c>
      <c r="F36" s="68" t="s">
        <v>930</v>
      </c>
      <c r="G36" s="67" t="s">
        <v>243</v>
      </c>
      <c r="H36" s="67" t="s">
        <v>282</v>
      </c>
      <c r="I36" s="67" t="s">
        <v>931</v>
      </c>
      <c r="J36" s="67" t="s">
        <v>932</v>
      </c>
      <c r="K36" s="67" t="s">
        <v>933</v>
      </c>
      <c r="L36" s="67" t="s">
        <v>934</v>
      </c>
      <c r="M36" s="74">
        <f t="shared" si="3"/>
        <v>357110</v>
      </c>
      <c r="N36" s="74">
        <v>260000</v>
      </c>
      <c r="O36" s="75">
        <v>97110</v>
      </c>
      <c r="P36" s="67"/>
      <c r="Q36" s="67" t="s">
        <v>254</v>
      </c>
      <c r="R36" s="67" t="s">
        <v>256</v>
      </c>
      <c r="S36" s="67" t="s">
        <v>256</v>
      </c>
      <c r="T36" s="67" t="s">
        <v>256</v>
      </c>
      <c r="U36" s="67" t="s">
        <v>256</v>
      </c>
      <c r="V36" s="67" t="s">
        <v>257</v>
      </c>
      <c r="W36" s="67" t="s">
        <v>933</v>
      </c>
      <c r="X36" s="67" t="s">
        <v>256</v>
      </c>
      <c r="Y36" s="67" t="s">
        <v>256</v>
      </c>
      <c r="Z36" s="67" t="s">
        <v>255</v>
      </c>
      <c r="AA36" s="67"/>
    </row>
    <row r="37" s="54" customFormat="1" ht="73" customHeight="1" spans="1:27">
      <c r="A37" s="67">
        <v>30</v>
      </c>
      <c r="B37" s="67">
        <v>2022</v>
      </c>
      <c r="C37" s="67" t="s">
        <v>669</v>
      </c>
      <c r="D37" s="67" t="s">
        <v>302</v>
      </c>
      <c r="E37" s="67" t="s">
        <v>789</v>
      </c>
      <c r="F37" s="68" t="s">
        <v>935</v>
      </c>
      <c r="G37" s="67" t="s">
        <v>243</v>
      </c>
      <c r="H37" s="67" t="s">
        <v>260</v>
      </c>
      <c r="I37" s="67" t="s">
        <v>936</v>
      </c>
      <c r="J37" s="67" t="s">
        <v>937</v>
      </c>
      <c r="K37" s="67" t="s">
        <v>938</v>
      </c>
      <c r="L37" s="67" t="s">
        <v>939</v>
      </c>
      <c r="M37" s="74">
        <f t="shared" si="3"/>
        <v>590400</v>
      </c>
      <c r="N37" s="74">
        <v>590400</v>
      </c>
      <c r="O37" s="75"/>
      <c r="P37" s="67"/>
      <c r="Q37" s="67" t="s">
        <v>254</v>
      </c>
      <c r="R37" s="67" t="s">
        <v>256</v>
      </c>
      <c r="S37" s="67" t="s">
        <v>256</v>
      </c>
      <c r="T37" s="67" t="s">
        <v>256</v>
      </c>
      <c r="U37" s="67" t="s">
        <v>256</v>
      </c>
      <c r="V37" s="67" t="s">
        <v>257</v>
      </c>
      <c r="W37" s="67" t="s">
        <v>938</v>
      </c>
      <c r="X37" s="67" t="s">
        <v>256</v>
      </c>
      <c r="Y37" s="67" t="s">
        <v>256</v>
      </c>
      <c r="Z37" s="67" t="s">
        <v>255</v>
      </c>
      <c r="AA37" s="67"/>
    </row>
    <row r="38" s="54" customFormat="1" ht="220" customHeight="1" spans="1:27">
      <c r="A38" s="67">
        <v>31</v>
      </c>
      <c r="B38" s="67">
        <v>2022</v>
      </c>
      <c r="C38" s="67" t="s">
        <v>670</v>
      </c>
      <c r="D38" s="67" t="s">
        <v>302</v>
      </c>
      <c r="E38" s="67" t="s">
        <v>789</v>
      </c>
      <c r="F38" s="68" t="s">
        <v>940</v>
      </c>
      <c r="G38" s="67" t="s">
        <v>243</v>
      </c>
      <c r="H38" s="67" t="s">
        <v>282</v>
      </c>
      <c r="I38" s="67" t="s">
        <v>941</v>
      </c>
      <c r="J38" s="67" t="s">
        <v>942</v>
      </c>
      <c r="K38" s="67" t="s">
        <v>943</v>
      </c>
      <c r="L38" s="67" t="s">
        <v>944</v>
      </c>
      <c r="M38" s="74">
        <f t="shared" si="3"/>
        <v>737837.49</v>
      </c>
      <c r="N38" s="74">
        <v>737837.49</v>
      </c>
      <c r="O38" s="75"/>
      <c r="P38" s="67"/>
      <c r="Q38" s="67" t="s">
        <v>254</v>
      </c>
      <c r="R38" s="67" t="s">
        <v>256</v>
      </c>
      <c r="S38" s="67" t="s">
        <v>256</v>
      </c>
      <c r="T38" s="67" t="s">
        <v>256</v>
      </c>
      <c r="U38" s="67" t="s">
        <v>256</v>
      </c>
      <c r="V38" s="67" t="s">
        <v>257</v>
      </c>
      <c r="W38" s="67" t="s">
        <v>943</v>
      </c>
      <c r="X38" s="67" t="s">
        <v>256</v>
      </c>
      <c r="Y38" s="67" t="s">
        <v>256</v>
      </c>
      <c r="Z38" s="67" t="s">
        <v>255</v>
      </c>
      <c r="AA38" s="67"/>
    </row>
    <row r="39" s="54" customFormat="1" ht="99" customHeight="1" spans="1:27">
      <c r="A39" s="67">
        <v>32</v>
      </c>
      <c r="B39" s="67">
        <v>2022</v>
      </c>
      <c r="C39" s="67" t="s">
        <v>671</v>
      </c>
      <c r="D39" s="67" t="s">
        <v>302</v>
      </c>
      <c r="E39" s="67" t="s">
        <v>789</v>
      </c>
      <c r="F39" s="68" t="s">
        <v>946</v>
      </c>
      <c r="G39" s="67" t="s">
        <v>243</v>
      </c>
      <c r="H39" s="67" t="s">
        <v>282</v>
      </c>
      <c r="I39" s="67" t="s">
        <v>947</v>
      </c>
      <c r="J39" s="67" t="s">
        <v>948</v>
      </c>
      <c r="K39" s="67" t="s">
        <v>938</v>
      </c>
      <c r="L39" s="67" t="s">
        <v>939</v>
      </c>
      <c r="M39" s="74">
        <f t="shared" si="3"/>
        <v>1587200</v>
      </c>
      <c r="N39" s="74">
        <v>1587200</v>
      </c>
      <c r="O39" s="75"/>
      <c r="P39" s="67"/>
      <c r="Q39" s="67" t="s">
        <v>254</v>
      </c>
      <c r="R39" s="67" t="s">
        <v>256</v>
      </c>
      <c r="S39" s="67" t="s">
        <v>256</v>
      </c>
      <c r="T39" s="67" t="s">
        <v>256</v>
      </c>
      <c r="U39" s="67" t="s">
        <v>256</v>
      </c>
      <c r="V39" s="67" t="s">
        <v>257</v>
      </c>
      <c r="W39" s="67" t="s">
        <v>938</v>
      </c>
      <c r="X39" s="67" t="s">
        <v>256</v>
      </c>
      <c r="Y39" s="67" t="s">
        <v>256</v>
      </c>
      <c r="Z39" s="67" t="s">
        <v>255</v>
      </c>
      <c r="AA39" s="67"/>
    </row>
    <row r="40" s="54" customFormat="1" ht="99" customHeight="1" spans="1:27">
      <c r="A40" s="67">
        <v>33</v>
      </c>
      <c r="B40" s="67">
        <v>2022</v>
      </c>
      <c r="C40" s="67" t="s">
        <v>672</v>
      </c>
      <c r="D40" s="67" t="s">
        <v>302</v>
      </c>
      <c r="E40" s="67" t="s">
        <v>417</v>
      </c>
      <c r="F40" s="68" t="s">
        <v>949</v>
      </c>
      <c r="G40" s="67" t="s">
        <v>243</v>
      </c>
      <c r="H40" s="67" t="s">
        <v>260</v>
      </c>
      <c r="I40" s="67" t="s">
        <v>950</v>
      </c>
      <c r="J40" s="67" t="s">
        <v>951</v>
      </c>
      <c r="K40" s="67" t="s">
        <v>417</v>
      </c>
      <c r="L40" s="67" t="s">
        <v>952</v>
      </c>
      <c r="M40" s="74">
        <f t="shared" si="3"/>
        <v>2100000</v>
      </c>
      <c r="N40" s="74">
        <v>2100000</v>
      </c>
      <c r="O40" s="75"/>
      <c r="P40" s="67"/>
      <c r="Q40" s="67" t="s">
        <v>254</v>
      </c>
      <c r="R40" s="67" t="s">
        <v>256</v>
      </c>
      <c r="S40" s="67" t="s">
        <v>256</v>
      </c>
      <c r="T40" s="67" t="s">
        <v>256</v>
      </c>
      <c r="U40" s="67" t="s">
        <v>256</v>
      </c>
      <c r="V40" s="67" t="s">
        <v>257</v>
      </c>
      <c r="W40" s="67" t="s">
        <v>417</v>
      </c>
      <c r="X40" s="67" t="s">
        <v>256</v>
      </c>
      <c r="Y40" s="67" t="s">
        <v>256</v>
      </c>
      <c r="Z40" s="67" t="s">
        <v>258</v>
      </c>
      <c r="AA40" s="67"/>
    </row>
    <row r="41" s="54" customFormat="1" ht="99" customHeight="1" spans="1:27">
      <c r="A41" s="67">
        <v>34</v>
      </c>
      <c r="B41" s="67">
        <v>2022</v>
      </c>
      <c r="C41" s="67" t="s">
        <v>673</v>
      </c>
      <c r="D41" s="67" t="s">
        <v>302</v>
      </c>
      <c r="E41" s="67" t="s">
        <v>417</v>
      </c>
      <c r="F41" s="68" t="s">
        <v>953</v>
      </c>
      <c r="G41" s="67" t="s">
        <v>243</v>
      </c>
      <c r="H41" s="67" t="s">
        <v>319</v>
      </c>
      <c r="I41" s="67" t="s">
        <v>954</v>
      </c>
      <c r="J41" s="67" t="s">
        <v>955</v>
      </c>
      <c r="K41" s="67" t="s">
        <v>417</v>
      </c>
      <c r="L41" s="67" t="s">
        <v>956</v>
      </c>
      <c r="M41" s="74">
        <f t="shared" si="3"/>
        <v>360000</v>
      </c>
      <c r="N41" s="74">
        <v>360000</v>
      </c>
      <c r="O41" s="75"/>
      <c r="P41" s="67"/>
      <c r="Q41" s="67" t="s">
        <v>254</v>
      </c>
      <c r="R41" s="67" t="s">
        <v>256</v>
      </c>
      <c r="S41" s="67" t="s">
        <v>256</v>
      </c>
      <c r="T41" s="67" t="s">
        <v>256</v>
      </c>
      <c r="U41" s="67" t="s">
        <v>256</v>
      </c>
      <c r="V41" s="67" t="s">
        <v>257</v>
      </c>
      <c r="W41" s="67" t="s">
        <v>417</v>
      </c>
      <c r="X41" s="67" t="s">
        <v>256</v>
      </c>
      <c r="Y41" s="67" t="s">
        <v>256</v>
      </c>
      <c r="Z41" s="67" t="s">
        <v>258</v>
      </c>
      <c r="AA41" s="67"/>
    </row>
    <row r="42" s="54" customFormat="1" ht="99" customHeight="1" spans="1:27">
      <c r="A42" s="67">
        <v>35</v>
      </c>
      <c r="B42" s="67">
        <v>2022</v>
      </c>
      <c r="C42" s="67" t="s">
        <v>674</v>
      </c>
      <c r="D42" s="67" t="s">
        <v>302</v>
      </c>
      <c r="E42" s="67" t="s">
        <v>417</v>
      </c>
      <c r="F42" s="68" t="s">
        <v>957</v>
      </c>
      <c r="G42" s="67" t="s">
        <v>243</v>
      </c>
      <c r="H42" s="67" t="s">
        <v>260</v>
      </c>
      <c r="I42" s="67" t="s">
        <v>958</v>
      </c>
      <c r="J42" s="67" t="s">
        <v>959</v>
      </c>
      <c r="K42" s="67" t="s">
        <v>933</v>
      </c>
      <c r="L42" s="67" t="s">
        <v>934</v>
      </c>
      <c r="M42" s="74">
        <f t="shared" si="3"/>
        <v>1800000</v>
      </c>
      <c r="N42" s="74">
        <v>1800000</v>
      </c>
      <c r="O42" s="75"/>
      <c r="P42" s="67"/>
      <c r="Q42" s="67" t="s">
        <v>254</v>
      </c>
      <c r="R42" s="67" t="s">
        <v>256</v>
      </c>
      <c r="S42" s="67" t="s">
        <v>256</v>
      </c>
      <c r="T42" s="67" t="s">
        <v>256</v>
      </c>
      <c r="U42" s="67" t="s">
        <v>256</v>
      </c>
      <c r="V42" s="67" t="s">
        <v>257</v>
      </c>
      <c r="W42" s="67" t="s">
        <v>933</v>
      </c>
      <c r="X42" s="67" t="s">
        <v>256</v>
      </c>
      <c r="Y42" s="67" t="s">
        <v>256</v>
      </c>
      <c r="Z42" s="67" t="s">
        <v>270</v>
      </c>
      <c r="AA42" s="67"/>
    </row>
    <row r="43" s="54" customFormat="1" ht="99" customHeight="1" spans="1:27">
      <c r="A43" s="67">
        <v>36</v>
      </c>
      <c r="B43" s="67">
        <v>2022</v>
      </c>
      <c r="C43" s="67" t="s">
        <v>676</v>
      </c>
      <c r="D43" s="67" t="s">
        <v>302</v>
      </c>
      <c r="E43" s="67" t="s">
        <v>417</v>
      </c>
      <c r="F43" s="68" t="s">
        <v>960</v>
      </c>
      <c r="G43" s="67" t="s">
        <v>243</v>
      </c>
      <c r="H43" s="67" t="s">
        <v>260</v>
      </c>
      <c r="I43" s="67" t="s">
        <v>961</v>
      </c>
      <c r="J43" s="67" t="s">
        <v>962</v>
      </c>
      <c r="K43" s="67" t="s">
        <v>963</v>
      </c>
      <c r="L43" s="67" t="s">
        <v>964</v>
      </c>
      <c r="M43" s="74">
        <f t="shared" si="3"/>
        <v>1785166.8</v>
      </c>
      <c r="N43" s="74">
        <v>720000</v>
      </c>
      <c r="O43" s="75">
        <v>1065166.8</v>
      </c>
      <c r="P43" s="67"/>
      <c r="Q43" s="67" t="s">
        <v>254</v>
      </c>
      <c r="R43" s="67" t="s">
        <v>256</v>
      </c>
      <c r="S43" s="67" t="s">
        <v>256</v>
      </c>
      <c r="T43" s="67" t="s">
        <v>256</v>
      </c>
      <c r="U43" s="67" t="s">
        <v>256</v>
      </c>
      <c r="V43" s="67" t="s">
        <v>257</v>
      </c>
      <c r="W43" s="67" t="s">
        <v>963</v>
      </c>
      <c r="X43" s="67" t="s">
        <v>256</v>
      </c>
      <c r="Y43" s="67" t="s">
        <v>256</v>
      </c>
      <c r="Z43" s="67" t="s">
        <v>270</v>
      </c>
      <c r="AA43" s="67"/>
    </row>
    <row r="44" s="54" customFormat="1" ht="99" customHeight="1" spans="1:27">
      <c r="A44" s="67">
        <v>37</v>
      </c>
      <c r="B44" s="67">
        <v>2022</v>
      </c>
      <c r="C44" s="67" t="s">
        <v>677</v>
      </c>
      <c r="D44" s="67" t="s">
        <v>302</v>
      </c>
      <c r="E44" s="67" t="s">
        <v>417</v>
      </c>
      <c r="F44" s="68" t="s">
        <v>965</v>
      </c>
      <c r="G44" s="67" t="s">
        <v>243</v>
      </c>
      <c r="H44" s="67" t="s">
        <v>260</v>
      </c>
      <c r="I44" s="67" t="s">
        <v>966</v>
      </c>
      <c r="J44" s="67" t="s">
        <v>967</v>
      </c>
      <c r="K44" s="67" t="s">
        <v>417</v>
      </c>
      <c r="L44" s="67" t="s">
        <v>968</v>
      </c>
      <c r="M44" s="74">
        <f t="shared" si="3"/>
        <v>1655419.95</v>
      </c>
      <c r="N44" s="74">
        <v>1655419.95</v>
      </c>
      <c r="O44" s="75"/>
      <c r="P44" s="67"/>
      <c r="Q44" s="67" t="s">
        <v>254</v>
      </c>
      <c r="R44" s="67" t="s">
        <v>256</v>
      </c>
      <c r="S44" s="67" t="s">
        <v>256</v>
      </c>
      <c r="T44" s="67" t="s">
        <v>256</v>
      </c>
      <c r="U44" s="67" t="s">
        <v>256</v>
      </c>
      <c r="V44" s="67" t="s">
        <v>257</v>
      </c>
      <c r="W44" s="67" t="s">
        <v>417</v>
      </c>
      <c r="X44" s="67" t="s">
        <v>256</v>
      </c>
      <c r="Y44" s="67" t="s">
        <v>256</v>
      </c>
      <c r="Z44" s="67" t="s">
        <v>258</v>
      </c>
      <c r="AA44" s="67"/>
    </row>
    <row r="45" ht="180" customHeight="1" spans="1:26">
      <c r="A45" s="70" t="s">
        <v>991</v>
      </c>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sheetData>
  <mergeCells count="78">
    <mergeCell ref="A1:C1"/>
    <mergeCell ref="A2:Z2"/>
    <mergeCell ref="A3:C3"/>
    <mergeCell ref="D3:F3"/>
    <mergeCell ref="T3:AA3"/>
    <mergeCell ref="G4:H4"/>
    <mergeCell ref="M4:O4"/>
    <mergeCell ref="R4:U4"/>
    <mergeCell ref="V4:W4"/>
    <mergeCell ref="X4:Y4"/>
    <mergeCell ref="A45:Z45"/>
    <mergeCell ref="A4:A5"/>
    <mergeCell ref="A7:A8"/>
    <mergeCell ref="A9:A10"/>
    <mergeCell ref="B4:B5"/>
    <mergeCell ref="C4:C5"/>
    <mergeCell ref="C12:C14"/>
    <mergeCell ref="C15:C17"/>
    <mergeCell ref="C19:C20"/>
    <mergeCell ref="D4:D5"/>
    <mergeCell ref="D7:D8"/>
    <mergeCell ref="D9:D10"/>
    <mergeCell ref="D19:D20"/>
    <mergeCell ref="E4:E5"/>
    <mergeCell ref="E7:E8"/>
    <mergeCell ref="E9:E10"/>
    <mergeCell ref="F4:F5"/>
    <mergeCell ref="F7:F8"/>
    <mergeCell ref="F9:F10"/>
    <mergeCell ref="G7:G8"/>
    <mergeCell ref="G9:G10"/>
    <mergeCell ref="H7:H8"/>
    <mergeCell ref="H9:H10"/>
    <mergeCell ref="I4:I5"/>
    <mergeCell ref="I7:I8"/>
    <mergeCell ref="I9:I10"/>
    <mergeCell ref="J4:J5"/>
    <mergeCell ref="J7:J8"/>
    <mergeCell ref="J9:J10"/>
    <mergeCell ref="K4:K5"/>
    <mergeCell ref="K7:K8"/>
    <mergeCell ref="K9:K10"/>
    <mergeCell ref="L4:L5"/>
    <mergeCell ref="L7:L8"/>
    <mergeCell ref="L9:L10"/>
    <mergeCell ref="M7:M8"/>
    <mergeCell ref="M9:M10"/>
    <mergeCell ref="N7:N8"/>
    <mergeCell ref="N9:N10"/>
    <mergeCell ref="O7:O8"/>
    <mergeCell ref="O9:O10"/>
    <mergeCell ref="P4:P5"/>
    <mergeCell ref="P7:P8"/>
    <mergeCell ref="P9:P10"/>
    <mergeCell ref="Q7:Q8"/>
    <mergeCell ref="Q9:Q10"/>
    <mergeCell ref="R7:R8"/>
    <mergeCell ref="R9:R10"/>
    <mergeCell ref="S7:S8"/>
    <mergeCell ref="S9:S10"/>
    <mergeCell ref="T7:T8"/>
    <mergeCell ref="T9:T10"/>
    <mergeCell ref="U7:U8"/>
    <mergeCell ref="U9:U10"/>
    <mergeCell ref="V7:V8"/>
    <mergeCell ref="V9:V10"/>
    <mergeCell ref="W7:W8"/>
    <mergeCell ref="W9:W10"/>
    <mergeCell ref="X7:X8"/>
    <mergeCell ref="X9:X10"/>
    <mergeCell ref="Y7:Y8"/>
    <mergeCell ref="Y9:Y10"/>
    <mergeCell ref="Z4:Z5"/>
    <mergeCell ref="Z7:Z8"/>
    <mergeCell ref="Z9:Z10"/>
    <mergeCell ref="AA4:AA5"/>
    <mergeCell ref="AA7:AA8"/>
    <mergeCell ref="AA9:AA10"/>
  </mergeCells>
  <dataValidations count="4">
    <dataValidation type="list" allowBlank="1" showInputMessage="1" showErrorMessage="1" sqref="H6 H7 H9 H11 H23 H27 H28:H29">
      <formula1>INDIRECT($G6)</formula1>
    </dataValidation>
    <dataValidation type="list" allowBlank="1" showInputMessage="1" showErrorMessage="1" sqref="G9 G17 G6:G7 G11:G16 G18:G22 G23:G44">
      <formula1>'2021-2022年'!项目大类</formula1>
    </dataValidation>
    <dataValidation type="list" allowBlank="1" showInputMessage="1" showErrorMessage="1" sqref="Z9 Z17 Z30 Z31 Z6:Z7 Z11:Z16 Z18:Z22 Z23:Z29 Z32:Z44">
      <formula1>"是,否,业主单位即资产所有者，无需移交"</formula1>
    </dataValidation>
    <dataValidation type="list" allowBlank="1" showInputMessage="1" showErrorMessage="1" sqref="H12 H13 H17 H30 H14:H16 H18:H22 H33:H44">
      <formula1>INDIRECT($F12)</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6">
        <v>151776.57</v>
      </c>
      <c r="C2" s="47">
        <v>0.0587</v>
      </c>
      <c r="D2" s="48">
        <f>D1*C2</f>
        <v>35147.324117</v>
      </c>
      <c r="E2">
        <v>35147.33</v>
      </c>
      <c r="F2">
        <v>35147.324117</v>
      </c>
    </row>
    <row r="3" spans="2:6">
      <c r="B3" s="46">
        <v>300626.44</v>
      </c>
      <c r="C3" s="47">
        <v>0.1162</v>
      </c>
      <c r="D3" s="49">
        <f>D1*C3</f>
        <v>69576.133942</v>
      </c>
      <c r="E3">
        <v>69576.13</v>
      </c>
      <c r="F3">
        <v>69576.133942</v>
      </c>
    </row>
    <row r="4" spans="2:6">
      <c r="B4" s="46">
        <v>217108.13</v>
      </c>
      <c r="C4" s="47">
        <v>0.084</v>
      </c>
      <c r="D4" s="49">
        <f>D1*C4</f>
        <v>50296.00044</v>
      </c>
      <c r="E4">
        <v>50296</v>
      </c>
      <c r="F4">
        <v>50296.00044</v>
      </c>
    </row>
    <row r="5" spans="2:6">
      <c r="B5" s="46">
        <v>195948.44</v>
      </c>
      <c r="C5" s="47">
        <v>0.0758</v>
      </c>
      <c r="D5" s="49">
        <f>D1*C5</f>
        <v>45386.152778</v>
      </c>
      <c r="E5">
        <v>45386.15</v>
      </c>
      <c r="F5">
        <v>45386.152778</v>
      </c>
    </row>
    <row r="6" spans="2:6">
      <c r="B6" s="46">
        <v>276614.49</v>
      </c>
      <c r="C6" s="47">
        <v>0.107</v>
      </c>
      <c r="D6" s="49">
        <f>D1*C6</f>
        <v>64067.52437</v>
      </c>
      <c r="E6">
        <v>64067.52</v>
      </c>
      <c r="F6">
        <v>64067.52437</v>
      </c>
    </row>
    <row r="7" spans="2:6">
      <c r="B7" s="46">
        <v>1247804.11</v>
      </c>
      <c r="C7" s="47">
        <v>0.4825</v>
      </c>
      <c r="D7" s="49">
        <f>D1*C7</f>
        <v>288902.621575</v>
      </c>
      <c r="E7">
        <v>288902.62</v>
      </c>
      <c r="F7">
        <v>288902.621575</v>
      </c>
    </row>
    <row r="8" spans="2:6">
      <c r="B8" s="46">
        <v>196117.44</v>
      </c>
      <c r="C8" s="47">
        <v>0.0758</v>
      </c>
      <c r="D8" s="49">
        <f>D1*C8</f>
        <v>45386.152778</v>
      </c>
      <c r="E8" s="49">
        <v>45386.16</v>
      </c>
      <c r="F8">
        <v>45386.152778</v>
      </c>
    </row>
    <row r="12" spans="2:4">
      <c r="B12" s="18">
        <f>B13+B14+B15+B16+B17</f>
        <v>2117484.45</v>
      </c>
      <c r="D12" s="50">
        <v>527787.2</v>
      </c>
    </row>
    <row r="13" spans="2:5">
      <c r="B13">
        <v>771891.77</v>
      </c>
      <c r="C13" s="47">
        <v>0.3645</v>
      </c>
      <c r="D13" s="48">
        <f>D12*C13</f>
        <v>192378.4344</v>
      </c>
      <c r="E13">
        <v>192378.43</v>
      </c>
    </row>
    <row r="14" spans="2:5">
      <c r="B14">
        <v>307898.4</v>
      </c>
      <c r="C14" s="47">
        <v>0.1454</v>
      </c>
      <c r="D14" s="49">
        <f>D12*C14</f>
        <v>76740.25888</v>
      </c>
      <c r="E14">
        <v>76740.26</v>
      </c>
    </row>
    <row r="15" spans="2:5">
      <c r="B15">
        <v>677095.52</v>
      </c>
      <c r="C15" s="47">
        <v>0.3198</v>
      </c>
      <c r="D15" s="49">
        <f>D12*C15</f>
        <v>168786.34656</v>
      </c>
      <c r="E15">
        <v>168786.35</v>
      </c>
    </row>
    <row r="16" spans="2:5">
      <c r="B16">
        <v>360598.76</v>
      </c>
      <c r="C16" s="47">
        <v>0.1703</v>
      </c>
      <c r="D16" s="49">
        <f>D12*C16</f>
        <v>89882.16016</v>
      </c>
      <c r="E16">
        <v>89882.16</v>
      </c>
    </row>
    <row r="19" spans="2:4">
      <c r="B19" s="51">
        <v>2584164.22</v>
      </c>
      <c r="D19">
        <v>402497.87</v>
      </c>
    </row>
    <row r="20" spans="2:5">
      <c r="B20" s="30">
        <v>1118634.35</v>
      </c>
      <c r="C20" s="47">
        <f>B20/B19</f>
        <v>0.432880519489586</v>
      </c>
      <c r="D20" s="48">
        <f>D19*C20</f>
        <v>174233.487059052</v>
      </c>
      <c r="E20">
        <v>174233.49</v>
      </c>
    </row>
    <row r="21" spans="2:5">
      <c r="B21" s="30">
        <v>1140450.65</v>
      </c>
      <c r="C21" s="47">
        <f>B21/B19</f>
        <v>0.441322823516224</v>
      </c>
      <c r="D21" s="49">
        <f>D19*C21</f>
        <v>177631.496447666</v>
      </c>
      <c r="E21">
        <v>177631.5</v>
      </c>
    </row>
    <row r="22" spans="2:5">
      <c r="B22" s="30">
        <v>325079.22</v>
      </c>
      <c r="C22" s="47">
        <f>B22/B19</f>
        <v>0.125796656994191</v>
      </c>
      <c r="D22" s="49">
        <f>D19*C22</f>
        <v>50632.8864932823</v>
      </c>
      <c r="E22">
        <v>50632.88</v>
      </c>
    </row>
  </sheetData>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3" t="s">
        <v>523</v>
      </c>
      <c r="D3" s="44" t="s">
        <v>992</v>
      </c>
      <c r="E3" s="13"/>
      <c r="F3" s="13" t="s">
        <v>138</v>
      </c>
      <c r="G3" s="13" t="s">
        <v>993</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3" t="s">
        <v>523</v>
      </c>
      <c r="D4" s="44" t="s">
        <v>994</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3" t="s">
        <v>532</v>
      </c>
      <c r="D5" s="44" t="s">
        <v>995</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3" t="s">
        <v>532</v>
      </c>
      <c r="D6" s="44" t="s">
        <v>996</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3" t="s">
        <v>532</v>
      </c>
      <c r="D7" s="44" t="s">
        <v>997</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3" t="s">
        <v>532</v>
      </c>
      <c r="D8" s="44" t="s">
        <v>998</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3" t="s">
        <v>549</v>
      </c>
      <c r="D9" s="44" t="s">
        <v>999</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1000</v>
      </c>
      <c r="C10" s="45" t="s">
        <v>554</v>
      </c>
      <c r="D10" s="44" t="s">
        <v>1001</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1002</v>
      </c>
      <c r="C11" s="45" t="s">
        <v>554</v>
      </c>
      <c r="D11" s="44" t="s">
        <v>1003</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1004</v>
      </c>
      <c r="C12" s="45" t="s">
        <v>554</v>
      </c>
      <c r="D12" s="44" t="s">
        <v>1005</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1006</v>
      </c>
      <c r="C13" s="45" t="s">
        <v>565</v>
      </c>
      <c r="D13" s="44" t="s">
        <v>1007</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1008</v>
      </c>
      <c r="C14" s="43" t="s">
        <v>574</v>
      </c>
      <c r="D14" s="44" t="s">
        <v>1009</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1010</v>
      </c>
      <c r="C15" s="43" t="s">
        <v>523</v>
      </c>
      <c r="D15" s="44" t="s">
        <v>1011</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1012</v>
      </c>
      <c r="C16" s="43" t="s">
        <v>523</v>
      </c>
      <c r="D16" s="44" t="s">
        <v>1013</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7638888888889" right="0.707638888888889" top="0.747916666666667" bottom="0.747916666666667" header="0.313888888888889" footer="0.313888888888889"/>
  <pageSetup paperSize="9" scale="1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2" t="s">
        <v>603</v>
      </c>
      <c r="E1" s="2"/>
      <c r="F1" s="2"/>
      <c r="G1" s="2"/>
      <c r="H1" s="33"/>
      <c r="I1" s="2"/>
      <c r="J1" s="2"/>
      <c r="K1" s="33"/>
      <c r="L1" s="33"/>
      <c r="M1" s="33"/>
      <c r="N1" s="33"/>
      <c r="O1" s="33"/>
      <c r="P1" s="33"/>
      <c r="Q1" s="33"/>
      <c r="R1" s="33"/>
      <c r="S1" s="33"/>
      <c r="T1" s="33"/>
      <c r="U1" s="33"/>
      <c r="V1" s="33"/>
      <c r="W1" s="33"/>
      <c r="X1" s="33"/>
      <c r="Y1" s="33"/>
      <c r="Z1" s="33"/>
      <c r="AA1" s="33"/>
      <c r="AB1" s="33"/>
    </row>
    <row r="2" ht="43.9" customHeight="1" spans="4:28">
      <c r="D2" s="3" t="s">
        <v>1014</v>
      </c>
      <c r="E2" s="3"/>
      <c r="F2" s="3"/>
      <c r="G2" s="3"/>
      <c r="H2" s="3"/>
      <c r="I2" s="3"/>
      <c r="J2" s="3"/>
      <c r="K2" s="3"/>
      <c r="L2" s="3"/>
      <c r="M2" s="3"/>
      <c r="N2" s="3"/>
      <c r="O2" s="3"/>
      <c r="P2" s="3"/>
      <c r="Q2" s="3"/>
      <c r="R2" s="3"/>
      <c r="S2" s="3"/>
      <c r="T2" s="3"/>
      <c r="U2" s="3"/>
      <c r="V2" s="3"/>
      <c r="W2" s="3"/>
      <c r="X2" s="3"/>
      <c r="Y2" s="3"/>
      <c r="Z2" s="3"/>
      <c r="AA2" s="3"/>
      <c r="AB2" s="3"/>
    </row>
    <row r="3" ht="24" customHeight="1" spans="4:28">
      <c r="D3" s="34" t="s">
        <v>2</v>
      </c>
      <c r="E3" s="34" t="s">
        <v>213</v>
      </c>
      <c r="F3" s="35" t="s">
        <v>214</v>
      </c>
      <c r="G3" s="35" t="s">
        <v>215</v>
      </c>
      <c r="H3" s="34" t="s">
        <v>216</v>
      </c>
      <c r="I3" s="34" t="s">
        <v>217</v>
      </c>
      <c r="J3" s="34"/>
      <c r="K3" s="35" t="s">
        <v>218</v>
      </c>
      <c r="L3" s="34" t="s">
        <v>219</v>
      </c>
      <c r="M3" s="34" t="s">
        <v>974</v>
      </c>
      <c r="N3" s="34" t="s">
        <v>221</v>
      </c>
      <c r="O3" s="34" t="s">
        <v>1015</v>
      </c>
      <c r="P3" s="34"/>
      <c r="Q3" s="34"/>
      <c r="R3" s="35" t="s">
        <v>1016</v>
      </c>
      <c r="S3" s="34" t="s">
        <v>224</v>
      </c>
      <c r="T3" s="34" t="s">
        <v>225</v>
      </c>
      <c r="U3" s="34"/>
      <c r="V3" s="34"/>
      <c r="W3" s="34"/>
      <c r="X3" s="34" t="s">
        <v>226</v>
      </c>
      <c r="Y3" s="34"/>
      <c r="Z3" s="34" t="s">
        <v>227</v>
      </c>
      <c r="AA3" s="34"/>
      <c r="AB3" s="34" t="s">
        <v>229</v>
      </c>
    </row>
    <row r="4" ht="46.5" customHeight="1" spans="4:28">
      <c r="D4" s="35"/>
      <c r="E4" s="35"/>
      <c r="F4" s="36"/>
      <c r="G4" s="36"/>
      <c r="H4" s="35"/>
      <c r="I4" s="39" t="s">
        <v>231</v>
      </c>
      <c r="J4" s="36" t="s">
        <v>232</v>
      </c>
      <c r="K4" s="36"/>
      <c r="L4" s="35"/>
      <c r="M4" s="35"/>
      <c r="N4" s="35"/>
      <c r="O4" s="34" t="s">
        <v>29</v>
      </c>
      <c r="P4" s="40" t="s">
        <v>1017</v>
      </c>
      <c r="Q4" s="34" t="s">
        <v>11</v>
      </c>
      <c r="R4" s="42"/>
      <c r="S4" s="34" t="s">
        <v>234</v>
      </c>
      <c r="T4" s="34" t="s">
        <v>235</v>
      </c>
      <c r="U4" s="34" t="s">
        <v>236</v>
      </c>
      <c r="V4" s="34" t="s">
        <v>237</v>
      </c>
      <c r="W4" s="34" t="s">
        <v>238</v>
      </c>
      <c r="X4" s="34" t="s">
        <v>239</v>
      </c>
      <c r="Y4" s="34" t="s">
        <v>240</v>
      </c>
      <c r="Z4" s="34" t="s">
        <v>241</v>
      </c>
      <c r="AA4" s="34" t="s">
        <v>242</v>
      </c>
      <c r="AB4" s="34"/>
    </row>
    <row r="5" ht="40.15" customHeight="1" spans="1:28">
      <c r="A5" t="s">
        <v>243</v>
      </c>
      <c r="B5" t="s">
        <v>244</v>
      </c>
      <c r="C5" t="s">
        <v>245</v>
      </c>
      <c r="D5" s="37">
        <v>1</v>
      </c>
      <c r="E5" s="37"/>
      <c r="F5" s="37"/>
      <c r="G5" s="37"/>
      <c r="H5" s="37"/>
      <c r="I5" s="37" t="s">
        <v>244</v>
      </c>
      <c r="J5" s="37"/>
      <c r="K5" s="37"/>
      <c r="L5" s="37"/>
      <c r="M5" s="37"/>
      <c r="N5" s="37"/>
      <c r="O5" s="37"/>
      <c r="P5" s="41"/>
      <c r="Q5" s="41"/>
      <c r="R5" s="41"/>
      <c r="S5" s="37"/>
      <c r="T5" s="37"/>
      <c r="U5" s="37"/>
      <c r="V5" s="37"/>
      <c r="W5" s="37"/>
      <c r="X5" s="37"/>
      <c r="Y5" s="37"/>
      <c r="Z5" s="37"/>
      <c r="AA5" s="37"/>
      <c r="AB5" s="37" t="s">
        <v>1018</v>
      </c>
    </row>
    <row r="6" ht="40.15" customHeight="1" spans="1:28">
      <c r="A6" t="s">
        <v>260</v>
      </c>
      <c r="B6" t="s">
        <v>261</v>
      </c>
      <c r="C6" t="s">
        <v>19</v>
      </c>
      <c r="D6" s="37">
        <v>2</v>
      </c>
      <c r="E6" s="37"/>
      <c r="F6" s="37"/>
      <c r="G6" s="37"/>
      <c r="H6" s="37"/>
      <c r="I6" s="37"/>
      <c r="J6" s="37"/>
      <c r="K6" s="37"/>
      <c r="L6" s="37"/>
      <c r="M6" s="37"/>
      <c r="N6" s="37"/>
      <c r="O6" s="37"/>
      <c r="P6" s="41"/>
      <c r="Q6" s="41"/>
      <c r="R6" s="41"/>
      <c r="S6" s="37"/>
      <c r="T6" s="37"/>
      <c r="U6" s="37"/>
      <c r="V6" s="37"/>
      <c r="W6" s="37"/>
      <c r="X6" s="37"/>
      <c r="Y6" s="37"/>
      <c r="Z6" s="37"/>
      <c r="AA6" s="37"/>
      <c r="AB6" s="37"/>
    </row>
    <row r="7" ht="40.15" customHeight="1" spans="1:28">
      <c r="A7" t="s">
        <v>282</v>
      </c>
      <c r="B7" t="s">
        <v>283</v>
      </c>
      <c r="C7" t="s">
        <v>284</v>
      </c>
      <c r="D7" s="37">
        <v>3</v>
      </c>
      <c r="E7" s="37"/>
      <c r="F7" s="37"/>
      <c r="G7" s="37"/>
      <c r="H7" s="37"/>
      <c r="I7" s="37"/>
      <c r="J7" s="37"/>
      <c r="K7" s="37"/>
      <c r="L7" s="37"/>
      <c r="M7" s="37"/>
      <c r="N7" s="37"/>
      <c r="O7" s="37"/>
      <c r="P7" s="41"/>
      <c r="Q7" s="41"/>
      <c r="R7" s="41"/>
      <c r="S7" s="37"/>
      <c r="T7" s="37"/>
      <c r="U7" s="37"/>
      <c r="V7" s="37"/>
      <c r="W7" s="37"/>
      <c r="X7" s="37"/>
      <c r="Y7" s="37"/>
      <c r="Z7" s="37"/>
      <c r="AA7" s="37"/>
      <c r="AB7" s="37"/>
    </row>
    <row r="8" ht="40.15" customHeight="1" spans="1:28">
      <c r="A8" t="s">
        <v>291</v>
      </c>
      <c r="B8" t="s">
        <v>292</v>
      </c>
      <c r="C8" t="s">
        <v>293</v>
      </c>
      <c r="D8" s="37">
        <v>4</v>
      </c>
      <c r="E8" s="37"/>
      <c r="F8" s="37"/>
      <c r="G8" s="37"/>
      <c r="H8" s="37"/>
      <c r="I8" s="37"/>
      <c r="J8" s="37"/>
      <c r="K8" s="37"/>
      <c r="L8" s="37"/>
      <c r="M8" s="37"/>
      <c r="N8" s="37"/>
      <c r="O8" s="37"/>
      <c r="P8" s="41"/>
      <c r="Q8" s="41"/>
      <c r="R8" s="41"/>
      <c r="S8" s="37"/>
      <c r="T8" s="37"/>
      <c r="U8" s="37"/>
      <c r="V8" s="37"/>
      <c r="W8" s="37"/>
      <c r="X8" s="37"/>
      <c r="Y8" s="37"/>
      <c r="Z8" s="37"/>
      <c r="AA8" s="37"/>
      <c r="AB8" s="37"/>
    </row>
    <row r="9" ht="40.15" customHeight="1" spans="1:28">
      <c r="A9" t="s">
        <v>299</v>
      </c>
      <c r="B9" t="s">
        <v>300</v>
      </c>
      <c r="C9" t="s">
        <v>301</v>
      </c>
      <c r="D9" s="37">
        <v>5</v>
      </c>
      <c r="E9" s="37"/>
      <c r="F9" s="37"/>
      <c r="G9" s="37"/>
      <c r="H9" s="37"/>
      <c r="I9" s="37"/>
      <c r="J9" s="37"/>
      <c r="K9" s="37"/>
      <c r="L9" s="37"/>
      <c r="M9" s="37"/>
      <c r="N9" s="37"/>
      <c r="O9" s="37"/>
      <c r="P9" s="41"/>
      <c r="Q9" s="41"/>
      <c r="R9" s="41"/>
      <c r="S9" s="37"/>
      <c r="T9" s="37"/>
      <c r="U9" s="37"/>
      <c r="V9" s="37"/>
      <c r="W9" s="37"/>
      <c r="X9" s="37"/>
      <c r="Y9" s="37"/>
      <c r="Z9" s="37"/>
      <c r="AA9" s="37"/>
      <c r="AB9" s="37"/>
    </row>
    <row r="10" ht="40.15" customHeight="1" spans="1:28">
      <c r="A10" t="s">
        <v>310</v>
      </c>
      <c r="B10" t="s">
        <v>311</v>
      </c>
      <c r="C10" t="s">
        <v>312</v>
      </c>
      <c r="D10" s="37">
        <v>6</v>
      </c>
      <c r="E10" s="37"/>
      <c r="F10" s="37"/>
      <c r="G10" s="37"/>
      <c r="H10" s="37"/>
      <c r="I10" s="37"/>
      <c r="J10" s="37"/>
      <c r="K10" s="37"/>
      <c r="L10" s="37"/>
      <c r="M10" s="37"/>
      <c r="N10" s="37"/>
      <c r="O10" s="37"/>
      <c r="P10" s="41"/>
      <c r="Q10" s="41"/>
      <c r="R10" s="41"/>
      <c r="S10" s="37"/>
      <c r="T10" s="37"/>
      <c r="U10" s="37"/>
      <c r="V10" s="37"/>
      <c r="W10" s="37"/>
      <c r="X10" s="37"/>
      <c r="Y10" s="37"/>
      <c r="Z10" s="37"/>
      <c r="AA10" s="37"/>
      <c r="AB10" s="37"/>
    </row>
    <row r="11" ht="40.15" customHeight="1" spans="1:28">
      <c r="A11" t="s">
        <v>319</v>
      </c>
      <c r="B11" t="s">
        <v>278</v>
      </c>
      <c r="C11" t="s">
        <v>250</v>
      </c>
      <c r="D11" s="37">
        <v>7</v>
      </c>
      <c r="E11" s="37"/>
      <c r="F11" s="37"/>
      <c r="G11" s="37"/>
      <c r="H11" s="37"/>
      <c r="I11" s="37"/>
      <c r="J11" s="37"/>
      <c r="K11" s="37"/>
      <c r="L11" s="37"/>
      <c r="M11" s="37"/>
      <c r="N11" s="37"/>
      <c r="O11" s="37"/>
      <c r="P11" s="41"/>
      <c r="Q11" s="41"/>
      <c r="R11" s="41"/>
      <c r="S11" s="37"/>
      <c r="T11" s="37"/>
      <c r="U11" s="37"/>
      <c r="V11" s="37"/>
      <c r="W11" s="37"/>
      <c r="X11" s="37"/>
      <c r="Y11" s="37"/>
      <c r="Z11" s="37"/>
      <c r="AA11" s="37"/>
      <c r="AB11" s="37"/>
    </row>
    <row r="12" ht="40.15" customHeight="1" spans="1:28">
      <c r="A12" t="s">
        <v>326</v>
      </c>
      <c r="B12" t="s">
        <v>327</v>
      </c>
      <c r="D12" s="37">
        <v>8</v>
      </c>
      <c r="E12" s="37"/>
      <c r="F12" s="37"/>
      <c r="G12" s="37"/>
      <c r="H12" s="37"/>
      <c r="I12" s="37"/>
      <c r="J12" s="37"/>
      <c r="K12" s="37"/>
      <c r="L12" s="37"/>
      <c r="M12" s="37"/>
      <c r="N12" s="37"/>
      <c r="O12" s="37"/>
      <c r="P12" s="41"/>
      <c r="Q12" s="41"/>
      <c r="R12" s="41"/>
      <c r="S12" s="37"/>
      <c r="T12" s="37"/>
      <c r="U12" s="37"/>
      <c r="V12" s="37"/>
      <c r="W12" s="37"/>
      <c r="X12" s="37"/>
      <c r="Y12" s="37"/>
      <c r="Z12" s="37"/>
      <c r="AA12" s="37"/>
      <c r="AB12" s="37"/>
    </row>
    <row r="13" ht="40.15" customHeight="1" spans="1:28">
      <c r="A13" t="s">
        <v>333</v>
      </c>
      <c r="B13" t="s">
        <v>250</v>
      </c>
      <c r="D13" s="37">
        <v>9</v>
      </c>
      <c r="E13" s="37"/>
      <c r="F13" s="37"/>
      <c r="G13" s="37"/>
      <c r="H13" s="37"/>
      <c r="I13" s="37"/>
      <c r="J13" s="37"/>
      <c r="K13" s="37"/>
      <c r="L13" s="37"/>
      <c r="M13" s="37"/>
      <c r="N13" s="37"/>
      <c r="O13" s="37"/>
      <c r="P13" s="41"/>
      <c r="Q13" s="41"/>
      <c r="R13" s="41"/>
      <c r="S13" s="37"/>
      <c r="T13" s="37"/>
      <c r="U13" s="37"/>
      <c r="V13" s="37"/>
      <c r="W13" s="37"/>
      <c r="X13" s="37"/>
      <c r="Y13" s="37"/>
      <c r="Z13" s="37"/>
      <c r="AA13" s="37"/>
      <c r="AB13" s="37"/>
    </row>
    <row r="14" ht="40.15" customHeight="1" spans="1:28">
      <c r="A14" t="s">
        <v>1019</v>
      </c>
      <c r="D14" s="37">
        <v>10</v>
      </c>
      <c r="E14" s="37"/>
      <c r="F14" s="37"/>
      <c r="G14" s="37"/>
      <c r="H14" s="37"/>
      <c r="I14" s="37"/>
      <c r="J14" s="37"/>
      <c r="K14" s="37"/>
      <c r="L14" s="37"/>
      <c r="M14" s="37"/>
      <c r="N14" s="37"/>
      <c r="O14" s="37"/>
      <c r="P14" s="41"/>
      <c r="Q14" s="41"/>
      <c r="R14" s="41"/>
      <c r="S14" s="37"/>
      <c r="T14" s="37"/>
      <c r="U14" s="37"/>
      <c r="V14" s="37"/>
      <c r="W14" s="37"/>
      <c r="X14" s="37"/>
      <c r="Y14" s="37"/>
      <c r="Z14" s="37"/>
      <c r="AA14" s="37"/>
      <c r="AB14" s="37"/>
    </row>
    <row r="15" ht="46.15" customHeight="1" spans="4:28">
      <c r="D15" s="38" t="s">
        <v>1020</v>
      </c>
      <c r="E15" s="38"/>
      <c r="F15" s="38"/>
      <c r="G15" s="38"/>
      <c r="H15" s="38"/>
      <c r="I15" s="38"/>
      <c r="J15" s="38"/>
      <c r="K15" s="38"/>
      <c r="L15" s="38"/>
      <c r="M15" s="38"/>
      <c r="N15" s="38"/>
      <c r="O15" s="38"/>
      <c r="P15" s="38"/>
      <c r="Q15" s="38"/>
      <c r="R15" s="38"/>
      <c r="S15" s="38"/>
      <c r="T15" s="38"/>
      <c r="U15" s="38"/>
      <c r="V15" s="38"/>
      <c r="W15" s="38"/>
      <c r="X15" s="38"/>
      <c r="Y15" s="38"/>
      <c r="Z15" s="38"/>
      <c r="AA15" s="38"/>
      <c r="AB15" s="38"/>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J5 J12 J13 J14 J6:J9 J10:J11">
      <formula1>INDIRECT($I5)</formula1>
    </dataValidation>
    <dataValidation type="list" allowBlank="1" showInputMessage="1" showErrorMessage="1" sqref="I5:I14">
      <formula1>'附表 3-2'!项目大类</formula1>
    </dataValidation>
  </dataValidations>
  <pageMargins left="0.707638888888889" right="0.707638888888889" top="0.747916666666667" bottom="0.747916666666667" header="0.313888888888889" footer="0.313888888888889"/>
  <pageSetup paperSize="9" scale="6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1021</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1021</v>
      </c>
      <c r="H10" s="14">
        <f t="shared" si="3"/>
        <v>50</v>
      </c>
      <c r="I10" s="14"/>
      <c r="J10" s="14">
        <v>50</v>
      </c>
      <c r="K10" s="14"/>
      <c r="L10" s="14" t="s">
        <v>1022</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1023</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1021</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1021</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1021</v>
      </c>
      <c r="H14" s="14">
        <f t="shared" si="3"/>
        <v>1000</v>
      </c>
      <c r="I14" s="14">
        <v>756</v>
      </c>
      <c r="J14" s="14">
        <v>244</v>
      </c>
      <c r="K14" s="14"/>
      <c r="L14" s="14" t="s">
        <v>1024</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1025</v>
      </c>
      <c r="H15" s="14">
        <f t="shared" si="3"/>
        <v>140</v>
      </c>
      <c r="I15" s="14">
        <v>55</v>
      </c>
      <c r="J15" s="14">
        <v>85</v>
      </c>
      <c r="K15" s="14"/>
      <c r="L15" s="14" t="s">
        <v>1026</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1027</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1028</v>
      </c>
      <c r="H17" s="14">
        <f t="shared" ref="H17:H24" si="11">I17+J17+K17</f>
        <v>55.9</v>
      </c>
      <c r="I17" s="14">
        <v>55.9</v>
      </c>
      <c r="J17" s="14"/>
      <c r="K17" s="14"/>
      <c r="L17" s="14" t="s">
        <v>1026</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1028</v>
      </c>
      <c r="H18" s="14">
        <f t="shared" si="11"/>
        <v>47.7</v>
      </c>
      <c r="I18" s="14">
        <v>47.7</v>
      </c>
      <c r="J18" s="14"/>
      <c r="K18" s="14"/>
      <c r="L18" s="14" t="s">
        <v>1026</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1028</v>
      </c>
      <c r="H19" s="14">
        <f t="shared" si="11"/>
        <v>72.8</v>
      </c>
      <c r="I19" s="14">
        <v>72.8</v>
      </c>
      <c r="J19" s="14"/>
      <c r="K19" s="14"/>
      <c r="L19" s="14" t="s">
        <v>1026</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1028</v>
      </c>
      <c r="H20" s="14">
        <f t="shared" si="11"/>
        <v>113.8</v>
      </c>
      <c r="I20" s="14">
        <v>55</v>
      </c>
      <c r="J20" s="14">
        <v>58.8</v>
      </c>
      <c r="K20" s="14"/>
      <c r="L20" s="14" t="s">
        <v>1026</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1028</v>
      </c>
      <c r="H21" s="14">
        <f t="shared" si="11"/>
        <v>81.7</v>
      </c>
      <c r="I21" s="14"/>
      <c r="J21" s="14">
        <v>81.7</v>
      </c>
      <c r="K21" s="14"/>
      <c r="L21" s="14" t="s">
        <v>1026</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1028</v>
      </c>
      <c r="H22" s="14">
        <f t="shared" si="11"/>
        <v>680</v>
      </c>
      <c r="I22" s="14">
        <v>300</v>
      </c>
      <c r="J22" s="14">
        <v>380</v>
      </c>
      <c r="K22" s="14"/>
      <c r="L22" s="14" t="s">
        <v>1026</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1026</v>
      </c>
      <c r="H23" s="14">
        <f t="shared" si="11"/>
        <v>0</v>
      </c>
      <c r="I23" s="14"/>
      <c r="J23" s="14"/>
      <c r="K23" s="14"/>
      <c r="L23" s="14" t="s">
        <v>1026</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1026</v>
      </c>
      <c r="H24" s="14">
        <f t="shared" si="11"/>
        <v>0</v>
      </c>
      <c r="I24" s="14"/>
      <c r="J24" s="14"/>
      <c r="K24" s="14"/>
      <c r="L24" s="14" t="s">
        <v>1026</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7638888888889" right="0.707638888888889" top="0.747916666666667" bottom="0.747916666666667" header="0.313888888888889" footer="0.313888888888889"/>
  <pageSetup paperSize="9" scale="6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1029</v>
      </c>
      <c r="I3" s="24"/>
      <c r="J3" s="24"/>
      <c r="K3" s="24"/>
      <c r="L3" s="24" t="s">
        <v>1030</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1031</v>
      </c>
      <c r="H4" s="7" t="s">
        <v>47</v>
      </c>
      <c r="I4" s="16"/>
      <c r="J4" s="16"/>
      <c r="K4" s="16"/>
      <c r="L4" s="6" t="s">
        <v>1032</v>
      </c>
      <c r="M4" s="7" t="s">
        <v>1033</v>
      </c>
      <c r="N4" s="16"/>
      <c r="O4" s="16"/>
      <c r="P4" s="16"/>
      <c r="Q4" s="6" t="s">
        <v>1032</v>
      </c>
      <c r="R4" s="7" t="s">
        <v>47</v>
      </c>
      <c r="S4" s="16"/>
      <c r="T4" s="16"/>
      <c r="U4" s="16"/>
      <c r="V4" s="6" t="s">
        <v>1032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AD11"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1034</v>
      </c>
      <c r="W11" s="14"/>
      <c r="X11" s="14"/>
      <c r="Y11" s="14"/>
      <c r="Z11" s="14">
        <v>-29.045744</v>
      </c>
      <c r="AA11" s="13" t="s">
        <v>631</v>
      </c>
      <c r="AB11" s="14">
        <f>I11+N11+S11+X11</f>
        <v>0</v>
      </c>
      <c r="AC11" s="14">
        <f t="shared" ref="AC11:AD11" si="14">J11+O11+T11+Y11</f>
        <v>0</v>
      </c>
      <c r="AD11" s="14">
        <f t="shared" si="13"/>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1035</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ref="AB18:AD18" si="19">I18+N18+S18+X18</f>
        <v>0</v>
      </c>
      <c r="AC18" s="14">
        <f t="shared" si="19"/>
        <v>30</v>
      </c>
      <c r="AD18" s="14">
        <f t="shared" si="19"/>
        <v>0</v>
      </c>
      <c r="AE18" s="18"/>
      <c r="AF18" s="18"/>
      <c r="AG18" s="18"/>
    </row>
    <row r="19" ht="30" customHeight="1" spans="1:33">
      <c r="A19" s="13"/>
      <c r="B19" s="13" t="s">
        <v>1036</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ref="AB19:AD19" si="20">I19+N19+S19+X19</f>
        <v>0</v>
      </c>
      <c r="AC19" s="14">
        <f t="shared" si="20"/>
        <v>0</v>
      </c>
      <c r="AD19" s="14">
        <f t="shared" si="20"/>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ref="AB20:AD20" si="21">I20+N20+S20+X20</f>
        <v>0</v>
      </c>
      <c r="AC20" s="14">
        <f t="shared" si="21"/>
        <v>0</v>
      </c>
      <c r="AD20" s="14">
        <f t="shared" si="21"/>
        <v>0</v>
      </c>
      <c r="AE20" s="18"/>
      <c r="AF20" s="18"/>
      <c r="AG20" s="18"/>
    </row>
    <row r="21" ht="24" customHeight="1" spans="1:33">
      <c r="A21" s="13">
        <v>2</v>
      </c>
      <c r="B21" s="21" t="s">
        <v>644</v>
      </c>
      <c r="C21" s="21" t="s">
        <v>116</v>
      </c>
      <c r="D21" s="13"/>
      <c r="E21" s="13"/>
      <c r="F21" s="13" t="s">
        <v>639</v>
      </c>
      <c r="G21" s="13" t="s">
        <v>642</v>
      </c>
      <c r="H21" s="14">
        <f t="shared" ref="H21" si="22">I21+J21+K21</f>
        <v>130</v>
      </c>
      <c r="I21" s="14">
        <v>71</v>
      </c>
      <c r="J21" s="14">
        <v>59</v>
      </c>
      <c r="K21" s="14"/>
      <c r="L21" s="13" t="s">
        <v>1035</v>
      </c>
      <c r="M21" s="14">
        <f t="shared" ref="M21" si="23">N21+O21+P21</f>
        <v>130</v>
      </c>
      <c r="N21" s="14">
        <v>45</v>
      </c>
      <c r="O21" s="14">
        <v>85</v>
      </c>
      <c r="P21" s="14"/>
      <c r="Q21" s="13"/>
      <c r="R21" s="14"/>
      <c r="S21" s="14"/>
      <c r="T21" s="14"/>
      <c r="U21" s="14"/>
      <c r="V21" s="13"/>
      <c r="W21" s="14"/>
      <c r="X21" s="14"/>
      <c r="Y21" s="14"/>
      <c r="Z21" s="14"/>
      <c r="AA21" s="13" t="s">
        <v>645</v>
      </c>
      <c r="AB21" s="14">
        <f t="shared" ref="AB21:AD21" si="24">N21+S21+X21</f>
        <v>45</v>
      </c>
      <c r="AC21" s="14">
        <f t="shared" si="24"/>
        <v>85</v>
      </c>
      <c r="AD21" s="14">
        <f t="shared" si="24"/>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ref="AB22:AD22" si="25">I22+N22+S22+X22</f>
        <v>0</v>
      </c>
      <c r="AC22" s="14">
        <f t="shared" si="25"/>
        <v>0</v>
      </c>
      <c r="AD22" s="14">
        <f t="shared" si="25"/>
        <v>0</v>
      </c>
      <c r="AE22" s="18"/>
      <c r="AF22" s="18"/>
      <c r="AG22" s="18"/>
    </row>
    <row r="23" ht="24" customHeight="1" spans="1:33">
      <c r="A23" s="13">
        <v>20</v>
      </c>
      <c r="B23" s="21" t="s">
        <v>662</v>
      </c>
      <c r="C23" s="21" t="s">
        <v>116</v>
      </c>
      <c r="D23" s="13"/>
      <c r="E23" s="13"/>
      <c r="F23" s="13" t="s">
        <v>36</v>
      </c>
      <c r="G23" s="13" t="s">
        <v>629</v>
      </c>
      <c r="H23" s="14">
        <f t="shared" ref="H23:H42" si="26">I23+J23+K23</f>
        <v>125</v>
      </c>
      <c r="I23" s="14"/>
      <c r="J23" s="14"/>
      <c r="K23" s="14">
        <v>125</v>
      </c>
      <c r="L23" s="13"/>
      <c r="M23" s="14">
        <f t="shared" ref="M23:M42" si="27">N23+O23+P23</f>
        <v>0</v>
      </c>
      <c r="N23" s="14"/>
      <c r="O23" s="14"/>
      <c r="P23" s="14"/>
      <c r="Q23" s="13"/>
      <c r="R23" s="14"/>
      <c r="S23" s="14"/>
      <c r="T23" s="14"/>
      <c r="U23" s="14"/>
      <c r="V23" s="13"/>
      <c r="W23" s="14"/>
      <c r="X23" s="14"/>
      <c r="Y23" s="14"/>
      <c r="Z23" s="14"/>
      <c r="AA23" s="13" t="s">
        <v>629</v>
      </c>
      <c r="AB23" s="14">
        <f t="shared" ref="AB23:AD23" si="28">I23+N23+S23+X23</f>
        <v>0</v>
      </c>
      <c r="AC23" s="14">
        <f t="shared" si="28"/>
        <v>0</v>
      </c>
      <c r="AD23" s="14">
        <f t="shared" si="28"/>
        <v>125</v>
      </c>
      <c r="AE23" s="18"/>
      <c r="AF23" s="18"/>
      <c r="AG23" s="18"/>
    </row>
    <row r="24" ht="24" customHeight="1" spans="1:33">
      <c r="A24" s="13">
        <v>21</v>
      </c>
      <c r="B24" s="21" t="s">
        <v>663</v>
      </c>
      <c r="C24" s="21" t="s">
        <v>116</v>
      </c>
      <c r="D24" s="13"/>
      <c r="E24" s="13"/>
      <c r="F24" s="13" t="s">
        <v>36</v>
      </c>
      <c r="G24" s="13" t="s">
        <v>629</v>
      </c>
      <c r="H24" s="14">
        <f t="shared" si="26"/>
        <v>90</v>
      </c>
      <c r="I24" s="14"/>
      <c r="J24" s="14"/>
      <c r="K24" s="14">
        <v>90</v>
      </c>
      <c r="L24" s="13"/>
      <c r="M24" s="14">
        <f t="shared" si="27"/>
        <v>0</v>
      </c>
      <c r="N24" s="14"/>
      <c r="O24" s="14"/>
      <c r="P24" s="14"/>
      <c r="Q24" s="13"/>
      <c r="R24" s="14"/>
      <c r="S24" s="14"/>
      <c r="T24" s="14"/>
      <c r="U24" s="14"/>
      <c r="V24" s="13"/>
      <c r="W24" s="14"/>
      <c r="X24" s="14"/>
      <c r="Y24" s="14"/>
      <c r="Z24" s="14"/>
      <c r="AA24" s="13" t="s">
        <v>629</v>
      </c>
      <c r="AB24" s="14">
        <f t="shared" ref="AB24:AD24" si="29">I24+N24+S24+X24</f>
        <v>0</v>
      </c>
      <c r="AC24" s="14">
        <f t="shared" si="29"/>
        <v>0</v>
      </c>
      <c r="AD24" s="14">
        <f t="shared" si="29"/>
        <v>90</v>
      </c>
      <c r="AE24" s="18"/>
      <c r="AF24" s="18"/>
      <c r="AG24" s="18"/>
    </row>
    <row r="25" ht="24" customHeight="1" spans="1:33">
      <c r="A25" s="13">
        <v>22</v>
      </c>
      <c r="B25" s="21" t="s">
        <v>664</v>
      </c>
      <c r="C25" s="21" t="s">
        <v>116</v>
      </c>
      <c r="D25" s="13"/>
      <c r="E25" s="13"/>
      <c r="F25" s="13" t="s">
        <v>36</v>
      </c>
      <c r="G25" s="13" t="s">
        <v>629</v>
      </c>
      <c r="H25" s="14">
        <f t="shared" si="26"/>
        <v>30</v>
      </c>
      <c r="I25" s="14"/>
      <c r="J25" s="14"/>
      <c r="K25" s="14">
        <v>30</v>
      </c>
      <c r="L25" s="13"/>
      <c r="M25" s="14">
        <f t="shared" si="27"/>
        <v>0</v>
      </c>
      <c r="N25" s="14"/>
      <c r="O25" s="14"/>
      <c r="P25" s="14"/>
      <c r="Q25" s="13"/>
      <c r="R25" s="14"/>
      <c r="S25" s="14"/>
      <c r="T25" s="14"/>
      <c r="U25" s="14"/>
      <c r="V25" s="13"/>
      <c r="W25" s="14"/>
      <c r="X25" s="14"/>
      <c r="Y25" s="14"/>
      <c r="Z25" s="14"/>
      <c r="AA25" s="13" t="s">
        <v>629</v>
      </c>
      <c r="AB25" s="14">
        <f t="shared" ref="AB25:AD25" si="30">I25+N25+S25+X25</f>
        <v>0</v>
      </c>
      <c r="AC25" s="14">
        <f t="shared" si="30"/>
        <v>0</v>
      </c>
      <c r="AD25" s="14">
        <f t="shared" si="30"/>
        <v>30</v>
      </c>
      <c r="AE25" s="18"/>
      <c r="AF25" s="18"/>
      <c r="AG25" s="18"/>
    </row>
    <row r="26" ht="24" customHeight="1" spans="1:33">
      <c r="A26" s="13">
        <v>23</v>
      </c>
      <c r="B26" s="21" t="s">
        <v>665</v>
      </c>
      <c r="C26" s="21" t="s">
        <v>116</v>
      </c>
      <c r="D26" s="13"/>
      <c r="E26" s="13"/>
      <c r="F26" s="13" t="s">
        <v>36</v>
      </c>
      <c r="G26" s="13" t="s">
        <v>629</v>
      </c>
      <c r="H26" s="14">
        <f t="shared" si="26"/>
        <v>68</v>
      </c>
      <c r="I26" s="14"/>
      <c r="J26" s="14">
        <v>68</v>
      </c>
      <c r="K26" s="14"/>
      <c r="L26" s="13"/>
      <c r="M26" s="14">
        <f t="shared" si="27"/>
        <v>0</v>
      </c>
      <c r="N26" s="14"/>
      <c r="O26" s="14"/>
      <c r="P26" s="14"/>
      <c r="Q26" s="13"/>
      <c r="R26" s="14"/>
      <c r="S26" s="14"/>
      <c r="T26" s="14"/>
      <c r="U26" s="14"/>
      <c r="V26" s="13" t="s">
        <v>1034</v>
      </c>
      <c r="W26" s="14"/>
      <c r="X26" s="14"/>
      <c r="Y26" s="14">
        <v>-19.04</v>
      </c>
      <c r="Z26" s="14"/>
      <c r="AA26" s="13" t="s">
        <v>631</v>
      </c>
      <c r="AB26" s="14">
        <f t="shared" ref="AB26:AD26" si="31">I26+N26+S26+X26</f>
        <v>0</v>
      </c>
      <c r="AC26" s="14">
        <f t="shared" si="31"/>
        <v>48.96</v>
      </c>
      <c r="AD26" s="14">
        <f t="shared" si="31"/>
        <v>0</v>
      </c>
      <c r="AE26" s="18"/>
      <c r="AF26" s="18"/>
      <c r="AG26" s="18"/>
    </row>
    <row r="27" ht="24" customHeight="1" spans="1:33">
      <c r="A27" s="13">
        <v>24</v>
      </c>
      <c r="B27" s="21" t="s">
        <v>666</v>
      </c>
      <c r="C27" s="21" t="s">
        <v>116</v>
      </c>
      <c r="D27" s="13"/>
      <c r="E27" s="13"/>
      <c r="F27" s="13" t="s">
        <v>36</v>
      </c>
      <c r="G27" s="13" t="s">
        <v>629</v>
      </c>
      <c r="H27" s="14">
        <f t="shared" si="26"/>
        <v>130</v>
      </c>
      <c r="I27" s="14">
        <v>119</v>
      </c>
      <c r="J27" s="14">
        <v>11</v>
      </c>
      <c r="K27" s="14"/>
      <c r="L27" s="13"/>
      <c r="M27" s="14">
        <f t="shared" si="27"/>
        <v>0</v>
      </c>
      <c r="N27" s="14"/>
      <c r="O27" s="14"/>
      <c r="P27" s="14"/>
      <c r="Q27" s="13"/>
      <c r="R27" s="14"/>
      <c r="S27" s="14"/>
      <c r="T27" s="14"/>
      <c r="U27" s="14"/>
      <c r="V27" s="13"/>
      <c r="W27" s="14"/>
      <c r="X27" s="14"/>
      <c r="Y27" s="14"/>
      <c r="Z27" s="14"/>
      <c r="AA27" s="13" t="s">
        <v>629</v>
      </c>
      <c r="AB27" s="14">
        <f t="shared" ref="AB27:AD27" si="32">I27+N27+S27+X27</f>
        <v>119</v>
      </c>
      <c r="AC27" s="14">
        <f t="shared" si="32"/>
        <v>11</v>
      </c>
      <c r="AD27" s="14">
        <f t="shared" si="32"/>
        <v>0</v>
      </c>
      <c r="AE27" s="18"/>
      <c r="AF27" s="18"/>
      <c r="AG27" s="18"/>
    </row>
    <row r="28" ht="24" customHeight="1" spans="1:33">
      <c r="A28" s="13">
        <v>25</v>
      </c>
      <c r="B28" s="21" t="s">
        <v>667</v>
      </c>
      <c r="C28" s="21" t="s">
        <v>116</v>
      </c>
      <c r="D28" s="13"/>
      <c r="E28" s="13"/>
      <c r="F28" s="13" t="s">
        <v>36</v>
      </c>
      <c r="G28" s="13" t="s">
        <v>629</v>
      </c>
      <c r="H28" s="14">
        <f t="shared" si="26"/>
        <v>20</v>
      </c>
      <c r="I28" s="14"/>
      <c r="J28" s="14"/>
      <c r="K28" s="14">
        <v>20</v>
      </c>
      <c r="L28" s="13"/>
      <c r="M28" s="14">
        <f t="shared" si="27"/>
        <v>0</v>
      </c>
      <c r="N28" s="14"/>
      <c r="O28" s="14"/>
      <c r="P28" s="14"/>
      <c r="Q28" s="13"/>
      <c r="R28" s="14"/>
      <c r="S28" s="14"/>
      <c r="T28" s="14"/>
      <c r="U28" s="14"/>
      <c r="V28" s="13"/>
      <c r="W28" s="14"/>
      <c r="X28" s="14"/>
      <c r="Y28" s="14"/>
      <c r="Z28" s="14"/>
      <c r="AA28" s="13" t="s">
        <v>629</v>
      </c>
      <c r="AB28" s="14">
        <f t="shared" ref="AB28:AD28" si="33">I28+N28+S28+X28</f>
        <v>0</v>
      </c>
      <c r="AC28" s="14">
        <f t="shared" si="33"/>
        <v>0</v>
      </c>
      <c r="AD28" s="14">
        <f t="shared" si="33"/>
        <v>20</v>
      </c>
      <c r="AE28" s="18"/>
      <c r="AF28" s="18"/>
      <c r="AG28" s="18"/>
    </row>
    <row r="29" ht="24" customHeight="1" spans="1:33">
      <c r="A29" s="13">
        <v>26</v>
      </c>
      <c r="B29" s="21" t="s">
        <v>668</v>
      </c>
      <c r="C29" s="21" t="s">
        <v>116</v>
      </c>
      <c r="D29" s="13"/>
      <c r="E29" s="13"/>
      <c r="F29" s="13" t="s">
        <v>36</v>
      </c>
      <c r="G29" s="13" t="s">
        <v>629</v>
      </c>
      <c r="H29" s="14">
        <f t="shared" si="26"/>
        <v>26</v>
      </c>
      <c r="I29" s="14"/>
      <c r="J29" s="14"/>
      <c r="K29" s="14">
        <v>26</v>
      </c>
      <c r="L29" s="13"/>
      <c r="M29" s="14">
        <f t="shared" si="27"/>
        <v>0</v>
      </c>
      <c r="N29" s="14"/>
      <c r="O29" s="14"/>
      <c r="P29" s="14"/>
      <c r="Q29" s="13"/>
      <c r="R29" s="14"/>
      <c r="S29" s="14"/>
      <c r="T29" s="14"/>
      <c r="U29" s="14"/>
      <c r="V29" s="13"/>
      <c r="W29" s="14"/>
      <c r="X29" s="14"/>
      <c r="Y29" s="14"/>
      <c r="Z29" s="14"/>
      <c r="AA29" s="13" t="s">
        <v>629</v>
      </c>
      <c r="AB29" s="14">
        <f t="shared" ref="AB29:AD29" si="34">I29+N29+S29+X29</f>
        <v>0</v>
      </c>
      <c r="AC29" s="14">
        <f t="shared" si="34"/>
        <v>0</v>
      </c>
      <c r="AD29" s="14">
        <f t="shared" si="34"/>
        <v>26</v>
      </c>
      <c r="AE29" s="18"/>
      <c r="AF29" s="18"/>
      <c r="AG29" s="18"/>
    </row>
    <row r="30" ht="24" customHeight="1" spans="1:33">
      <c r="A30" s="13">
        <v>27</v>
      </c>
      <c r="B30" s="21" t="s">
        <v>669</v>
      </c>
      <c r="C30" s="21" t="s">
        <v>116</v>
      </c>
      <c r="D30" s="13"/>
      <c r="E30" s="13"/>
      <c r="F30" s="13" t="s">
        <v>36</v>
      </c>
      <c r="G30" s="13" t="s">
        <v>629</v>
      </c>
      <c r="H30" s="14">
        <f t="shared" si="26"/>
        <v>40</v>
      </c>
      <c r="I30" s="14"/>
      <c r="J30" s="14"/>
      <c r="K30" s="14">
        <v>40</v>
      </c>
      <c r="L30" s="13"/>
      <c r="M30" s="14">
        <f t="shared" si="27"/>
        <v>0</v>
      </c>
      <c r="N30" s="14"/>
      <c r="O30" s="14"/>
      <c r="P30" s="14"/>
      <c r="Q30" s="13"/>
      <c r="R30" s="14"/>
      <c r="S30" s="14"/>
      <c r="T30" s="14"/>
      <c r="U30" s="14"/>
      <c r="V30" s="13" t="s">
        <v>1034</v>
      </c>
      <c r="W30" s="14"/>
      <c r="X30" s="14"/>
      <c r="Y30" s="14">
        <v>19.04</v>
      </c>
      <c r="Z30" s="14"/>
      <c r="AA30" s="13" t="s">
        <v>631</v>
      </c>
      <c r="AB30" s="14">
        <f t="shared" ref="AB30:AD30" si="35">I30+N30+S30+X30</f>
        <v>0</v>
      </c>
      <c r="AC30" s="14">
        <f t="shared" si="35"/>
        <v>19.04</v>
      </c>
      <c r="AD30" s="14">
        <f t="shared" si="35"/>
        <v>40</v>
      </c>
      <c r="AE30" s="18"/>
      <c r="AF30" s="18"/>
      <c r="AG30" s="18"/>
    </row>
    <row r="31" ht="24" customHeight="1" spans="1:33">
      <c r="A31" s="13">
        <v>28</v>
      </c>
      <c r="B31" s="21" t="s">
        <v>670</v>
      </c>
      <c r="C31" s="21" t="s">
        <v>116</v>
      </c>
      <c r="D31" s="13"/>
      <c r="E31" s="13"/>
      <c r="F31" s="13" t="s">
        <v>36</v>
      </c>
      <c r="G31" s="13" t="s">
        <v>629</v>
      </c>
      <c r="H31" s="14">
        <f t="shared" si="26"/>
        <v>90</v>
      </c>
      <c r="I31" s="14"/>
      <c r="J31" s="14"/>
      <c r="K31" s="14">
        <v>90</v>
      </c>
      <c r="L31" s="13"/>
      <c r="M31" s="14">
        <f t="shared" si="27"/>
        <v>0</v>
      </c>
      <c r="N31" s="14"/>
      <c r="O31" s="14"/>
      <c r="P31" s="14"/>
      <c r="Q31" s="13"/>
      <c r="R31" s="14"/>
      <c r="S31" s="14"/>
      <c r="T31" s="14"/>
      <c r="U31" s="14"/>
      <c r="V31" s="13" t="s">
        <v>1034</v>
      </c>
      <c r="W31" s="14"/>
      <c r="X31" s="14"/>
      <c r="Y31" s="14"/>
      <c r="Z31" s="14">
        <f>-11.496251+-4.72</f>
        <v>-16.216251</v>
      </c>
      <c r="AA31" s="13" t="s">
        <v>631</v>
      </c>
      <c r="AB31" s="14">
        <f t="shared" ref="AB31:AD31" si="36">I31+N31+S31+X31</f>
        <v>0</v>
      </c>
      <c r="AC31" s="14">
        <f t="shared" si="36"/>
        <v>0</v>
      </c>
      <c r="AD31" s="14">
        <f t="shared" si="36"/>
        <v>73.783749</v>
      </c>
      <c r="AE31" s="18"/>
      <c r="AF31" s="18"/>
      <c r="AG31" s="18"/>
    </row>
    <row r="32" ht="24" customHeight="1" spans="1:33">
      <c r="A32" s="13">
        <v>29</v>
      </c>
      <c r="B32" s="21" t="s">
        <v>671</v>
      </c>
      <c r="C32" s="21" t="s">
        <v>116</v>
      </c>
      <c r="D32" s="13"/>
      <c r="E32" s="13"/>
      <c r="F32" s="13" t="s">
        <v>36</v>
      </c>
      <c r="G32" s="13" t="s">
        <v>629</v>
      </c>
      <c r="H32" s="14">
        <f t="shared" si="26"/>
        <v>154</v>
      </c>
      <c r="I32" s="14"/>
      <c r="J32" s="14">
        <v>3</v>
      </c>
      <c r="K32" s="14">
        <v>151</v>
      </c>
      <c r="L32" s="13"/>
      <c r="M32" s="14">
        <f t="shared" si="27"/>
        <v>0</v>
      </c>
      <c r="N32" s="14"/>
      <c r="O32" s="14"/>
      <c r="P32" s="14"/>
      <c r="Q32" s="13"/>
      <c r="R32" s="14"/>
      <c r="S32" s="14"/>
      <c r="T32" s="14"/>
      <c r="U32" s="14"/>
      <c r="V32" s="13" t="s">
        <v>1034</v>
      </c>
      <c r="W32" s="14"/>
      <c r="X32" s="14"/>
      <c r="Y32" s="14"/>
      <c r="Z32" s="14">
        <v>4.72</v>
      </c>
      <c r="AA32" s="13" t="s">
        <v>631</v>
      </c>
      <c r="AB32" s="14">
        <f t="shared" ref="AB32:AD32" si="37">I32+N32+S32+X32</f>
        <v>0</v>
      </c>
      <c r="AC32" s="14">
        <f t="shared" si="37"/>
        <v>3</v>
      </c>
      <c r="AD32" s="14">
        <f t="shared" si="37"/>
        <v>155.72</v>
      </c>
      <c r="AE32" s="18"/>
      <c r="AF32" s="18"/>
      <c r="AG32" s="18"/>
    </row>
    <row r="33" ht="24" customHeight="1" spans="1:33">
      <c r="A33" s="13">
        <v>30</v>
      </c>
      <c r="B33" s="21" t="s">
        <v>672</v>
      </c>
      <c r="C33" s="21" t="s">
        <v>116</v>
      </c>
      <c r="D33" s="13"/>
      <c r="E33" s="13"/>
      <c r="F33" s="13" t="s">
        <v>36</v>
      </c>
      <c r="G33" s="13" t="s">
        <v>629</v>
      </c>
      <c r="H33" s="14">
        <f t="shared" si="26"/>
        <v>210</v>
      </c>
      <c r="I33" s="14">
        <v>199</v>
      </c>
      <c r="J33" s="14">
        <v>11</v>
      </c>
      <c r="K33" s="14"/>
      <c r="L33" s="13"/>
      <c r="M33" s="14">
        <f t="shared" si="27"/>
        <v>0</v>
      </c>
      <c r="N33" s="14"/>
      <c r="O33" s="14"/>
      <c r="P33" s="14"/>
      <c r="Q33" s="13"/>
      <c r="R33" s="14"/>
      <c r="S33" s="14"/>
      <c r="T33" s="14"/>
      <c r="U33" s="14"/>
      <c r="V33" s="13"/>
      <c r="W33" s="14"/>
      <c r="X33" s="14"/>
      <c r="Y33" s="14"/>
      <c r="Z33" s="14"/>
      <c r="AA33" s="13" t="s">
        <v>629</v>
      </c>
      <c r="AB33" s="14">
        <f t="shared" ref="AB33:AD33" si="38">I33+N33+S33+X33</f>
        <v>199</v>
      </c>
      <c r="AC33" s="14">
        <f t="shared" si="38"/>
        <v>11</v>
      </c>
      <c r="AD33" s="14">
        <f t="shared" si="38"/>
        <v>0</v>
      </c>
      <c r="AE33" s="18"/>
      <c r="AF33" s="18"/>
      <c r="AG33" s="18"/>
    </row>
    <row r="34" ht="24" customHeight="1" spans="1:33">
      <c r="A34" s="13">
        <v>31</v>
      </c>
      <c r="B34" s="21" t="s">
        <v>673</v>
      </c>
      <c r="C34" s="21" t="s">
        <v>116</v>
      </c>
      <c r="D34" s="13"/>
      <c r="E34" s="13"/>
      <c r="F34" s="13" t="s">
        <v>36</v>
      </c>
      <c r="G34" s="13" t="s">
        <v>629</v>
      </c>
      <c r="H34" s="14">
        <f t="shared" si="26"/>
        <v>36</v>
      </c>
      <c r="I34" s="14"/>
      <c r="J34" s="14">
        <v>36</v>
      </c>
      <c r="K34" s="14"/>
      <c r="L34" s="13"/>
      <c r="M34" s="14">
        <f t="shared" si="27"/>
        <v>0</v>
      </c>
      <c r="N34" s="14"/>
      <c r="O34" s="14"/>
      <c r="P34" s="14"/>
      <c r="Q34" s="13"/>
      <c r="R34" s="14"/>
      <c r="S34" s="14"/>
      <c r="T34" s="14"/>
      <c r="U34" s="14"/>
      <c r="V34" s="13"/>
      <c r="W34" s="14"/>
      <c r="X34" s="14"/>
      <c r="Y34" s="14"/>
      <c r="Z34" s="14"/>
      <c r="AA34" s="13" t="s">
        <v>629</v>
      </c>
      <c r="AB34" s="14">
        <f t="shared" ref="AB34:AD34" si="39">I34+N34+S34+X34</f>
        <v>0</v>
      </c>
      <c r="AC34" s="14">
        <f t="shared" si="39"/>
        <v>36</v>
      </c>
      <c r="AD34" s="14">
        <f t="shared" si="39"/>
        <v>0</v>
      </c>
      <c r="AE34" s="18"/>
      <c r="AF34" s="18"/>
      <c r="AG34" s="18"/>
    </row>
    <row r="35" ht="24" customHeight="1" spans="1:33">
      <c r="A35" s="25"/>
      <c r="B35" s="25" t="s">
        <v>1037</v>
      </c>
      <c r="C35" s="21" t="s">
        <v>116</v>
      </c>
      <c r="D35" s="13"/>
      <c r="E35" s="13"/>
      <c r="F35" s="13" t="s">
        <v>36</v>
      </c>
      <c r="G35" s="13" t="s">
        <v>629</v>
      </c>
      <c r="H35" s="14">
        <f t="shared" si="26"/>
        <v>24</v>
      </c>
      <c r="I35" s="14"/>
      <c r="J35" s="14">
        <v>24</v>
      </c>
      <c r="K35" s="14"/>
      <c r="L35" s="13"/>
      <c r="M35" s="14">
        <f t="shared" si="27"/>
        <v>0</v>
      </c>
      <c r="N35" s="14"/>
      <c r="O35" s="14"/>
      <c r="P35" s="14"/>
      <c r="Q35" s="13" t="s">
        <v>675</v>
      </c>
      <c r="R35" s="14">
        <f t="shared" ref="R35:R42" si="40">S35+T35+U35</f>
        <v>-24</v>
      </c>
      <c r="S35" s="14"/>
      <c r="T35" s="14">
        <v>-24</v>
      </c>
      <c r="U35" s="14"/>
      <c r="V35" s="13"/>
      <c r="W35" s="14"/>
      <c r="X35" s="14"/>
      <c r="Y35" s="14"/>
      <c r="Z35" s="14"/>
      <c r="AA35" s="13" t="s">
        <v>1038</v>
      </c>
      <c r="AB35" s="14">
        <f t="shared" ref="AB35:AD35" si="41">I35+N35+S35+X35</f>
        <v>0</v>
      </c>
      <c r="AC35" s="14">
        <f t="shared" si="41"/>
        <v>0</v>
      </c>
      <c r="AD35" s="14">
        <f t="shared" si="41"/>
        <v>0</v>
      </c>
      <c r="AE35" s="18"/>
      <c r="AF35" s="18"/>
      <c r="AG35" s="18"/>
    </row>
    <row r="36" ht="42.75" customHeight="1" spans="1:33">
      <c r="A36" s="25"/>
      <c r="B36" s="25" t="s">
        <v>1039</v>
      </c>
      <c r="C36" s="21" t="s">
        <v>116</v>
      </c>
      <c r="D36" s="13"/>
      <c r="E36" s="13"/>
      <c r="F36" s="13" t="s">
        <v>36</v>
      </c>
      <c r="G36" s="13" t="s">
        <v>629</v>
      </c>
      <c r="H36" s="14">
        <f t="shared" si="26"/>
        <v>93</v>
      </c>
      <c r="I36" s="14"/>
      <c r="J36" s="14">
        <v>93</v>
      </c>
      <c r="K36" s="14"/>
      <c r="L36" s="13"/>
      <c r="M36" s="14">
        <f t="shared" si="27"/>
        <v>0</v>
      </c>
      <c r="N36" s="14"/>
      <c r="O36" s="14"/>
      <c r="P36" s="14"/>
      <c r="Q36" s="13" t="s">
        <v>675</v>
      </c>
      <c r="R36" s="14">
        <f t="shared" si="40"/>
        <v>-93</v>
      </c>
      <c r="S36" s="14"/>
      <c r="T36" s="14">
        <v>-93</v>
      </c>
      <c r="U36" s="14"/>
      <c r="V36" s="13"/>
      <c r="W36" s="14"/>
      <c r="X36" s="14"/>
      <c r="Y36" s="14"/>
      <c r="Z36" s="14"/>
      <c r="AA36" s="13" t="s">
        <v>1038</v>
      </c>
      <c r="AB36" s="14">
        <f t="shared" ref="AB36:AD36" si="42">I36+N36+S36+X36</f>
        <v>0</v>
      </c>
      <c r="AC36" s="14">
        <f t="shared" si="42"/>
        <v>0</v>
      </c>
      <c r="AD36" s="14">
        <f t="shared" si="42"/>
        <v>0</v>
      </c>
      <c r="AE36" s="18"/>
      <c r="AF36" s="18"/>
      <c r="AG36" s="18"/>
    </row>
    <row r="37" ht="24" customHeight="1" spans="1:33">
      <c r="A37" s="25"/>
      <c r="B37" s="25" t="s">
        <v>1040</v>
      </c>
      <c r="C37" s="21" t="s">
        <v>116</v>
      </c>
      <c r="D37" s="13"/>
      <c r="E37" s="13"/>
      <c r="F37" s="13" t="s">
        <v>36</v>
      </c>
      <c r="G37" s="13" t="s">
        <v>629</v>
      </c>
      <c r="H37" s="14">
        <f t="shared" si="26"/>
        <v>118</v>
      </c>
      <c r="I37" s="14"/>
      <c r="J37" s="14"/>
      <c r="K37" s="14">
        <v>118</v>
      </c>
      <c r="L37" s="13"/>
      <c r="M37" s="14">
        <f t="shared" si="27"/>
        <v>0</v>
      </c>
      <c r="N37" s="14"/>
      <c r="O37" s="14"/>
      <c r="P37" s="14"/>
      <c r="Q37" s="13" t="s">
        <v>675</v>
      </c>
      <c r="R37" s="14">
        <f t="shared" si="40"/>
        <v>-118</v>
      </c>
      <c r="S37" s="14"/>
      <c r="T37" s="14"/>
      <c r="U37" s="14">
        <f>-63+-55</f>
        <v>-118</v>
      </c>
      <c r="V37" s="13"/>
      <c r="W37" s="14"/>
      <c r="X37" s="14"/>
      <c r="Y37" s="14"/>
      <c r="Z37" s="14"/>
      <c r="AA37" s="13" t="s">
        <v>1038</v>
      </c>
      <c r="AB37" s="14">
        <f t="shared" ref="AB37:AD37" si="43">I37+N37+S37+X37</f>
        <v>0</v>
      </c>
      <c r="AC37" s="14">
        <f t="shared" si="43"/>
        <v>0</v>
      </c>
      <c r="AD37" s="14">
        <f t="shared" si="43"/>
        <v>0</v>
      </c>
      <c r="AE37" s="18"/>
      <c r="AF37" s="18"/>
      <c r="AG37" s="18"/>
    </row>
    <row r="38" ht="24" customHeight="1" spans="1:33">
      <c r="A38" s="25"/>
      <c r="B38" s="25" t="s">
        <v>1041</v>
      </c>
      <c r="C38" s="21" t="s">
        <v>116</v>
      </c>
      <c r="D38" s="13"/>
      <c r="E38" s="13"/>
      <c r="F38" s="13" t="s">
        <v>36</v>
      </c>
      <c r="G38" s="13" t="s">
        <v>629</v>
      </c>
      <c r="H38" s="14">
        <f t="shared" si="26"/>
        <v>66</v>
      </c>
      <c r="I38" s="14"/>
      <c r="J38" s="14">
        <v>35</v>
      </c>
      <c r="K38" s="14">
        <v>31</v>
      </c>
      <c r="L38" s="13"/>
      <c r="M38" s="14">
        <f t="shared" si="27"/>
        <v>0</v>
      </c>
      <c r="N38" s="14"/>
      <c r="O38" s="14"/>
      <c r="P38" s="14"/>
      <c r="Q38" s="13" t="s">
        <v>675</v>
      </c>
      <c r="R38" s="14">
        <f t="shared" si="40"/>
        <v>-66</v>
      </c>
      <c r="S38" s="14"/>
      <c r="T38" s="14">
        <v>-35</v>
      </c>
      <c r="U38" s="14">
        <v>-31</v>
      </c>
      <c r="V38" s="13"/>
      <c r="W38" s="14"/>
      <c r="X38" s="14"/>
      <c r="Y38" s="14"/>
      <c r="Z38" s="14"/>
      <c r="AA38" s="13" t="s">
        <v>1038</v>
      </c>
      <c r="AB38" s="14">
        <f t="shared" ref="AB38:AD38" si="44">I38+N38+S38+X38</f>
        <v>0</v>
      </c>
      <c r="AC38" s="14">
        <f t="shared" si="44"/>
        <v>0</v>
      </c>
      <c r="AD38" s="14">
        <f t="shared" si="44"/>
        <v>0</v>
      </c>
      <c r="AE38" s="18"/>
      <c r="AF38" s="18"/>
      <c r="AG38" s="18"/>
    </row>
    <row r="39" ht="24" customHeight="1" spans="1:33">
      <c r="A39" s="25"/>
      <c r="B39" s="25" t="s">
        <v>1042</v>
      </c>
      <c r="C39" s="21" t="s">
        <v>116</v>
      </c>
      <c r="D39" s="13"/>
      <c r="E39" s="13"/>
      <c r="F39" s="13" t="s">
        <v>36</v>
      </c>
      <c r="G39" s="13" t="s">
        <v>629</v>
      </c>
      <c r="H39" s="14">
        <f t="shared" si="26"/>
        <v>40</v>
      </c>
      <c r="I39" s="14"/>
      <c r="J39" s="14">
        <v>40</v>
      </c>
      <c r="K39" s="14"/>
      <c r="L39" s="13"/>
      <c r="M39" s="14">
        <f t="shared" si="27"/>
        <v>0</v>
      </c>
      <c r="N39" s="14"/>
      <c r="O39" s="14"/>
      <c r="P39" s="14"/>
      <c r="Q39" s="13" t="s">
        <v>675</v>
      </c>
      <c r="R39" s="14">
        <f t="shared" si="40"/>
        <v>-40</v>
      </c>
      <c r="S39" s="14"/>
      <c r="T39" s="14">
        <v>-40</v>
      </c>
      <c r="U39" s="14"/>
      <c r="V39" s="13"/>
      <c r="W39" s="14"/>
      <c r="X39" s="14"/>
      <c r="Y39" s="14"/>
      <c r="Z39" s="14"/>
      <c r="AA39" s="13" t="s">
        <v>1038</v>
      </c>
      <c r="AB39" s="14">
        <f t="shared" ref="AB39:AD39" si="45">I39+N39+S39+X39</f>
        <v>0</v>
      </c>
      <c r="AC39" s="14">
        <f t="shared" si="45"/>
        <v>0</v>
      </c>
      <c r="AD39" s="14">
        <f t="shared" si="45"/>
        <v>0</v>
      </c>
      <c r="AE39" s="18"/>
      <c r="AF39" s="18"/>
      <c r="AG39" s="18"/>
    </row>
    <row r="40" ht="34.5" customHeight="1" spans="1:33">
      <c r="A40" s="25">
        <v>32</v>
      </c>
      <c r="B40" s="27" t="s">
        <v>674</v>
      </c>
      <c r="C40" s="27" t="s">
        <v>116</v>
      </c>
      <c r="D40" s="13"/>
      <c r="E40" s="13"/>
      <c r="F40" s="13" t="s">
        <v>36</v>
      </c>
      <c r="G40" s="13"/>
      <c r="H40" s="14">
        <f t="shared" si="26"/>
        <v>0</v>
      </c>
      <c r="I40" s="14"/>
      <c r="J40" s="14"/>
      <c r="K40" s="14"/>
      <c r="L40" s="13"/>
      <c r="M40" s="14">
        <f t="shared" si="27"/>
        <v>0</v>
      </c>
      <c r="N40" s="14"/>
      <c r="O40" s="14"/>
      <c r="P40" s="14"/>
      <c r="Q40" s="13" t="s">
        <v>675</v>
      </c>
      <c r="R40" s="14">
        <f t="shared" si="40"/>
        <v>180</v>
      </c>
      <c r="S40" s="14"/>
      <c r="T40" s="14">
        <f>24+93</f>
        <v>117</v>
      </c>
      <c r="U40" s="14">
        <v>63</v>
      </c>
      <c r="V40" s="13"/>
      <c r="W40" s="14"/>
      <c r="X40" s="14"/>
      <c r="Y40" s="14"/>
      <c r="Z40" s="14"/>
      <c r="AA40" s="13" t="s">
        <v>675</v>
      </c>
      <c r="AB40" s="14">
        <f t="shared" ref="AB40:AD40" si="46">I40+N40+S40+X40</f>
        <v>0</v>
      </c>
      <c r="AC40" s="14">
        <f t="shared" si="46"/>
        <v>117</v>
      </c>
      <c r="AD40" s="14">
        <f t="shared" si="46"/>
        <v>63</v>
      </c>
      <c r="AE40" s="18"/>
      <c r="AF40" s="18"/>
      <c r="AG40" s="18"/>
    </row>
    <row r="41" ht="34.5" customHeight="1" spans="1:33">
      <c r="A41" s="13">
        <v>33</v>
      </c>
      <c r="B41" s="21" t="s">
        <v>676</v>
      </c>
      <c r="C41" s="21" t="s">
        <v>116</v>
      </c>
      <c r="D41" s="13"/>
      <c r="E41" s="13"/>
      <c r="F41" s="13" t="s">
        <v>36</v>
      </c>
      <c r="G41" s="13"/>
      <c r="H41" s="14">
        <f t="shared" si="26"/>
        <v>0</v>
      </c>
      <c r="I41" s="14"/>
      <c r="J41" s="14"/>
      <c r="K41" s="14"/>
      <c r="L41" s="13"/>
      <c r="M41" s="14">
        <f t="shared" si="27"/>
        <v>0</v>
      </c>
      <c r="N41" s="14"/>
      <c r="O41" s="14"/>
      <c r="P41" s="14"/>
      <c r="Q41" s="13" t="s">
        <v>675</v>
      </c>
      <c r="R41" s="14">
        <f t="shared" si="40"/>
        <v>72</v>
      </c>
      <c r="S41" s="14"/>
      <c r="T41" s="14"/>
      <c r="U41" s="14">
        <f>55+17</f>
        <v>72</v>
      </c>
      <c r="V41" s="13"/>
      <c r="W41" s="14"/>
      <c r="X41" s="14"/>
      <c r="Y41" s="14"/>
      <c r="Z41" s="14"/>
      <c r="AA41" s="13" t="s">
        <v>675</v>
      </c>
      <c r="AB41" s="14">
        <f t="shared" ref="AB41:AD41" si="47">I41+N41+S41+X41</f>
        <v>0</v>
      </c>
      <c r="AC41" s="14">
        <f t="shared" si="47"/>
        <v>0</v>
      </c>
      <c r="AD41" s="14">
        <f t="shared" si="47"/>
        <v>72</v>
      </c>
      <c r="AE41" s="18"/>
      <c r="AF41" s="18"/>
      <c r="AG41" s="18"/>
    </row>
    <row r="42" ht="48.75" customHeight="1" spans="1:33">
      <c r="A42" s="13">
        <v>34</v>
      </c>
      <c r="B42" s="28" t="s">
        <v>677</v>
      </c>
      <c r="C42" s="21" t="s">
        <v>116</v>
      </c>
      <c r="D42" s="13"/>
      <c r="E42" s="13"/>
      <c r="F42" s="13" t="s">
        <v>639</v>
      </c>
      <c r="G42" s="13" t="s">
        <v>642</v>
      </c>
      <c r="H42" s="14">
        <f t="shared" si="26"/>
        <v>36</v>
      </c>
      <c r="I42" s="14"/>
      <c r="J42" s="14">
        <v>36</v>
      </c>
      <c r="K42" s="14"/>
      <c r="L42" s="13" t="s">
        <v>1035</v>
      </c>
      <c r="M42" s="14">
        <f t="shared" si="27"/>
        <v>36</v>
      </c>
      <c r="N42" s="14"/>
      <c r="O42" s="14">
        <v>36</v>
      </c>
      <c r="P42" s="14"/>
      <c r="Q42" s="13" t="s">
        <v>675</v>
      </c>
      <c r="R42" s="14">
        <f t="shared" si="40"/>
        <v>89</v>
      </c>
      <c r="S42" s="14"/>
      <c r="T42" s="14">
        <f>35+40</f>
        <v>75</v>
      </c>
      <c r="U42" s="14">
        <f>14</f>
        <v>14</v>
      </c>
      <c r="V42" s="13" t="s">
        <v>1034</v>
      </c>
      <c r="W42" s="14"/>
      <c r="X42" s="14"/>
      <c r="Y42" s="14"/>
      <c r="Z42" s="14">
        <v>40.541995</v>
      </c>
      <c r="AA42" s="13" t="s">
        <v>678</v>
      </c>
      <c r="AB42" s="14">
        <f t="shared" ref="AB42:AD42" si="48">N42+S42+X42</f>
        <v>0</v>
      </c>
      <c r="AC42" s="14">
        <f t="shared" si="48"/>
        <v>111</v>
      </c>
      <c r="AD42" s="14">
        <f t="shared" si="48"/>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extLst/>
  </autoFilter>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7638888888889" right="0.707638888888889" top="0.747916666666667" bottom="0.747916666666667" header="0.313888888888889" footer="0.313888888888889"/>
  <pageSetup paperSize="9" scale="37" orientation="landscape"/>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 t="shared" ref="H8:H13" si="0">I8+J8+K8</f>
        <v>2625</v>
      </c>
      <c r="I8" s="12">
        <f t="shared" ref="I8:K8" si="1">SUM(I9:I27)</f>
        <v>775</v>
      </c>
      <c r="J8" s="12">
        <f t="shared" si="1"/>
        <v>750</v>
      </c>
      <c r="K8" s="12">
        <f t="shared" si="1"/>
        <v>1100</v>
      </c>
      <c r="L8" s="9"/>
      <c r="M8" s="12">
        <f>N8+O8+P8</f>
        <v>0</v>
      </c>
      <c r="N8" s="12">
        <f t="shared" ref="N8:P8" si="2">SUM(N9:N27)</f>
        <v>0</v>
      </c>
      <c r="O8" s="12">
        <f t="shared" si="2"/>
        <v>0</v>
      </c>
      <c r="P8" s="12">
        <f t="shared" si="2"/>
        <v>0</v>
      </c>
      <c r="Q8" s="9"/>
      <c r="R8" s="12">
        <f>S8+T8+U8</f>
        <v>-1.93364069331001e-15</v>
      </c>
      <c r="S8" s="12">
        <f t="shared" ref="S8:U8" si="3">SUM(S9:S27)</f>
        <v>0</v>
      </c>
      <c r="T8" s="12">
        <f t="shared" si="3"/>
        <v>0</v>
      </c>
      <c r="U8" s="12">
        <f t="shared" si="3"/>
        <v>-1.93364069331001e-15</v>
      </c>
      <c r="V8" s="9"/>
      <c r="W8" s="12">
        <f>X8+Y8+Z8</f>
        <v>2625</v>
      </c>
      <c r="X8" s="12">
        <f t="shared" ref="X8:Z8" si="4">SUM(X9:X27)</f>
        <v>775</v>
      </c>
      <c r="Y8" s="12">
        <f t="shared" si="4"/>
        <v>750</v>
      </c>
      <c r="Z8" s="12">
        <f t="shared" si="4"/>
        <v>1100</v>
      </c>
    </row>
    <row r="9" ht="24" customHeight="1" spans="1:26">
      <c r="A9" s="13">
        <v>9</v>
      </c>
      <c r="B9" s="13" t="s">
        <v>126</v>
      </c>
      <c r="C9" s="13" t="s">
        <v>127</v>
      </c>
      <c r="D9" s="13"/>
      <c r="E9" s="13"/>
      <c r="F9" s="13" t="s">
        <v>33</v>
      </c>
      <c r="G9" s="13" t="s">
        <v>128</v>
      </c>
      <c r="H9" s="14">
        <f t="shared" ref="H9:H13" si="5">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6">J9+O9+T9</f>
        <v>340</v>
      </c>
      <c r="Z9" s="14">
        <f t="shared" si="6"/>
        <v>810</v>
      </c>
    </row>
    <row r="10" s="19" customFormat="1" ht="24" customHeight="1" spans="1:26">
      <c r="A10" s="21"/>
      <c r="B10" s="21" t="s">
        <v>1043</v>
      </c>
      <c r="C10" s="21" t="s">
        <v>127</v>
      </c>
      <c r="D10" s="21"/>
      <c r="E10" s="21"/>
      <c r="F10" s="21" t="s">
        <v>184</v>
      </c>
      <c r="G10" s="21" t="s">
        <v>1044</v>
      </c>
      <c r="H10" s="22"/>
      <c r="I10" s="22">
        <v>425</v>
      </c>
      <c r="J10" s="22"/>
      <c r="K10" s="22"/>
      <c r="L10" s="21" t="s">
        <v>1045</v>
      </c>
      <c r="M10" s="22"/>
      <c r="N10" s="22">
        <v>-425</v>
      </c>
      <c r="O10" s="22"/>
      <c r="P10" s="22"/>
      <c r="Q10" s="21"/>
      <c r="R10" s="22"/>
      <c r="S10" s="22"/>
      <c r="T10" s="22"/>
      <c r="U10" s="22"/>
      <c r="V10" s="21"/>
      <c r="W10" s="22"/>
      <c r="X10" s="14">
        <f t="shared" ref="X10:X27" si="7">I10+N10+S10</f>
        <v>0</v>
      </c>
      <c r="Y10" s="14">
        <f t="shared" ref="Y10:Y27" si="8">J10+O10+T10</f>
        <v>0</v>
      </c>
      <c r="Z10" s="14">
        <f t="shared" ref="Z10:Z27" si="9">K10+P10+U10</f>
        <v>0</v>
      </c>
    </row>
    <row r="11" ht="24" customHeight="1" spans="1:26">
      <c r="A11" s="13">
        <v>10</v>
      </c>
      <c r="B11" s="13" t="s">
        <v>129</v>
      </c>
      <c r="C11" s="13" t="s">
        <v>127</v>
      </c>
      <c r="D11" s="13"/>
      <c r="E11" s="13"/>
      <c r="F11" s="13" t="s">
        <v>34</v>
      </c>
      <c r="G11" s="13" t="s">
        <v>130</v>
      </c>
      <c r="H11" s="14">
        <f t="shared" ref="H11:H13" si="10">I11+J11+K11</f>
        <v>29.4</v>
      </c>
      <c r="I11" s="14"/>
      <c r="J11" s="14">
        <v>29.4</v>
      </c>
      <c r="K11" s="14"/>
      <c r="L11" s="13"/>
      <c r="M11" s="14">
        <f t="shared" ref="M11:M27" si="11">N11+O11+P11</f>
        <v>0</v>
      </c>
      <c r="N11" s="14"/>
      <c r="O11" s="14"/>
      <c r="P11" s="14"/>
      <c r="Q11" s="13"/>
      <c r="R11" s="14">
        <f t="shared" ref="R11:R27" si="12">S11+T11+U11</f>
        <v>0</v>
      </c>
      <c r="S11" s="14"/>
      <c r="T11" s="14"/>
      <c r="U11" s="14"/>
      <c r="V11" s="13"/>
      <c r="W11" s="14">
        <f t="shared" ref="W11:W27" si="13">X11+Y11+Z11</f>
        <v>29.4</v>
      </c>
      <c r="X11" s="14">
        <f t="shared" si="7"/>
        <v>0</v>
      </c>
      <c r="Y11" s="14">
        <f t="shared" si="8"/>
        <v>29.4</v>
      </c>
      <c r="Z11" s="14">
        <f t="shared" si="9"/>
        <v>0</v>
      </c>
    </row>
    <row r="12" ht="33.75" customHeight="1" spans="1:26">
      <c r="A12" s="13">
        <v>11</v>
      </c>
      <c r="B12" s="13" t="s">
        <v>131</v>
      </c>
      <c r="C12" s="13" t="s">
        <v>127</v>
      </c>
      <c r="D12" s="13"/>
      <c r="E12" s="13"/>
      <c r="F12" s="13" t="s">
        <v>34</v>
      </c>
      <c r="G12" s="13" t="s">
        <v>132</v>
      </c>
      <c r="H12" s="14">
        <f t="shared" si="10"/>
        <v>175</v>
      </c>
      <c r="I12" s="14"/>
      <c r="J12" s="14">
        <v>175</v>
      </c>
      <c r="K12" s="14"/>
      <c r="L12" s="13" t="s">
        <v>1045</v>
      </c>
      <c r="M12" s="14">
        <f t="shared" si="11"/>
        <v>475</v>
      </c>
      <c r="N12" s="14">
        <f>425+25</f>
        <v>450</v>
      </c>
      <c r="O12" s="14">
        <v>25</v>
      </c>
      <c r="P12" s="14"/>
      <c r="Q12" s="13"/>
      <c r="R12" s="14">
        <f t="shared" si="12"/>
        <v>0</v>
      </c>
      <c r="S12" s="14"/>
      <c r="T12" s="14"/>
      <c r="U12" s="14"/>
      <c r="V12" s="13"/>
      <c r="W12" s="14">
        <f t="shared" si="13"/>
        <v>650</v>
      </c>
      <c r="X12" s="14">
        <f t="shared" si="7"/>
        <v>450</v>
      </c>
      <c r="Y12" s="14">
        <f t="shared" si="8"/>
        <v>200</v>
      </c>
      <c r="Z12" s="14">
        <f t="shared" si="9"/>
        <v>0</v>
      </c>
    </row>
    <row r="13" ht="43.5" customHeight="1" spans="1:26">
      <c r="A13" s="13">
        <v>12</v>
      </c>
      <c r="B13" s="13" t="s">
        <v>133</v>
      </c>
      <c r="C13" s="13" t="s">
        <v>127</v>
      </c>
      <c r="D13" s="13"/>
      <c r="E13" s="13"/>
      <c r="F13" s="13" t="s">
        <v>134</v>
      </c>
      <c r="G13" s="13" t="s">
        <v>135</v>
      </c>
      <c r="H13" s="14">
        <f t="shared" si="10"/>
        <v>100</v>
      </c>
      <c r="I13" s="14">
        <v>100</v>
      </c>
      <c r="J13" s="14"/>
      <c r="K13" s="14"/>
      <c r="L13" s="13" t="s">
        <v>1045</v>
      </c>
      <c r="M13" s="14">
        <f t="shared" si="11"/>
        <v>-25</v>
      </c>
      <c r="N13" s="14">
        <v>-25</v>
      </c>
      <c r="O13" s="14"/>
      <c r="P13" s="14"/>
      <c r="Q13" s="13" t="s">
        <v>1046</v>
      </c>
      <c r="R13" s="14">
        <f t="shared" si="12"/>
        <v>9.959336</v>
      </c>
      <c r="S13" s="14">
        <v>3.497771</v>
      </c>
      <c r="T13" s="14"/>
      <c r="U13" s="14">
        <f>4.48273+1.978835</f>
        <v>6.461565</v>
      </c>
      <c r="V13" s="13"/>
      <c r="W13" s="14">
        <f t="shared" si="13"/>
        <v>84.959336</v>
      </c>
      <c r="X13" s="14">
        <f t="shared" si="7"/>
        <v>78.497771</v>
      </c>
      <c r="Y13" s="14">
        <f t="shared" si="8"/>
        <v>0</v>
      </c>
      <c r="Z13" s="14">
        <f t="shared" si="9"/>
        <v>6.461565</v>
      </c>
    </row>
    <row r="14" ht="24" customHeight="1" spans="1:26">
      <c r="A14" s="13">
        <v>10</v>
      </c>
      <c r="B14" s="13" t="s">
        <v>173</v>
      </c>
      <c r="C14" s="13" t="s">
        <v>127</v>
      </c>
      <c r="D14" s="13"/>
      <c r="E14" s="13"/>
      <c r="F14" s="13" t="s">
        <v>134</v>
      </c>
      <c r="G14" s="13" t="s">
        <v>174</v>
      </c>
      <c r="H14" s="14">
        <f t="shared" ref="H14:H27" si="14">I14+J14+K14</f>
        <v>100</v>
      </c>
      <c r="I14" s="14">
        <v>100</v>
      </c>
      <c r="J14" s="14"/>
      <c r="K14" s="14"/>
      <c r="L14" s="13"/>
      <c r="M14" s="14">
        <f t="shared" si="11"/>
        <v>0</v>
      </c>
      <c r="N14" s="14"/>
      <c r="O14" s="14"/>
      <c r="P14" s="14"/>
      <c r="Q14" s="13" t="s">
        <v>1046</v>
      </c>
      <c r="R14" s="14">
        <f t="shared" si="12"/>
        <v>4.818793</v>
      </c>
      <c r="S14" s="14"/>
      <c r="T14" s="14"/>
      <c r="U14" s="14">
        <v>4.818793</v>
      </c>
      <c r="V14" s="13"/>
      <c r="W14" s="14">
        <f t="shared" si="13"/>
        <v>104.818793</v>
      </c>
      <c r="X14" s="14">
        <f t="shared" si="7"/>
        <v>100</v>
      </c>
      <c r="Y14" s="14">
        <f t="shared" si="8"/>
        <v>0</v>
      </c>
      <c r="Z14" s="14">
        <f t="shared" si="9"/>
        <v>4.818793</v>
      </c>
    </row>
    <row r="15" ht="24" customHeight="1" spans="1:26">
      <c r="A15" s="13">
        <v>11</v>
      </c>
      <c r="B15" s="13" t="s">
        <v>175</v>
      </c>
      <c r="C15" s="13" t="s">
        <v>127</v>
      </c>
      <c r="D15" s="13"/>
      <c r="E15" s="13"/>
      <c r="F15" s="13" t="s">
        <v>33</v>
      </c>
      <c r="G15" s="13" t="s">
        <v>176</v>
      </c>
      <c r="H15" s="14">
        <f t="shared" si="14"/>
        <v>40</v>
      </c>
      <c r="I15" s="14"/>
      <c r="J15" s="14"/>
      <c r="K15" s="14">
        <v>40</v>
      </c>
      <c r="L15" s="13"/>
      <c r="M15" s="14">
        <f t="shared" si="11"/>
        <v>0</v>
      </c>
      <c r="N15" s="14"/>
      <c r="O15" s="14"/>
      <c r="P15" s="14"/>
      <c r="Q15" s="13" t="s">
        <v>1046</v>
      </c>
      <c r="R15" s="14">
        <f t="shared" si="12"/>
        <v>-4.48273</v>
      </c>
      <c r="S15" s="14"/>
      <c r="T15" s="14"/>
      <c r="U15" s="14">
        <v>-4.48273</v>
      </c>
      <c r="V15" s="13"/>
      <c r="W15" s="14">
        <f t="shared" si="13"/>
        <v>35.51727</v>
      </c>
      <c r="X15" s="14">
        <f t="shared" si="7"/>
        <v>0</v>
      </c>
      <c r="Y15" s="14">
        <f t="shared" si="8"/>
        <v>0</v>
      </c>
      <c r="Z15" s="14">
        <f t="shared" si="9"/>
        <v>35.51727</v>
      </c>
    </row>
    <row r="16" ht="24" customHeight="1" spans="1:26">
      <c r="A16" s="13">
        <v>12</v>
      </c>
      <c r="B16" s="13" t="s">
        <v>177</v>
      </c>
      <c r="C16" s="13" t="s">
        <v>127</v>
      </c>
      <c r="D16" s="13"/>
      <c r="E16" s="13"/>
      <c r="F16" s="13" t="s">
        <v>33</v>
      </c>
      <c r="G16" s="13" t="s">
        <v>176</v>
      </c>
      <c r="H16" s="14">
        <f t="shared" si="14"/>
        <v>310</v>
      </c>
      <c r="I16" s="14"/>
      <c r="J16" s="14">
        <v>60</v>
      </c>
      <c r="K16" s="14">
        <v>250</v>
      </c>
      <c r="L16" s="13"/>
      <c r="M16" s="14">
        <f t="shared" si="11"/>
        <v>0</v>
      </c>
      <c r="N16" s="14"/>
      <c r="O16" s="14"/>
      <c r="P16" s="14"/>
      <c r="Q16" s="13" t="s">
        <v>1046</v>
      </c>
      <c r="R16" s="14">
        <f t="shared" si="12"/>
        <v>-28.605125</v>
      </c>
      <c r="S16" s="14"/>
      <c r="T16" s="14"/>
      <c r="U16" s="14">
        <v>-28.605125</v>
      </c>
      <c r="V16" s="13"/>
      <c r="W16" s="14">
        <f t="shared" si="13"/>
        <v>281.394875</v>
      </c>
      <c r="X16" s="14">
        <f t="shared" si="7"/>
        <v>0</v>
      </c>
      <c r="Y16" s="14">
        <f t="shared" si="8"/>
        <v>60</v>
      </c>
      <c r="Z16" s="14">
        <f t="shared" si="9"/>
        <v>221.394875</v>
      </c>
    </row>
    <row r="17" ht="43.5" customHeight="1" spans="1:26">
      <c r="A17" s="13">
        <v>13</v>
      </c>
      <c r="B17" s="13" t="s">
        <v>178</v>
      </c>
      <c r="C17" s="13" t="s">
        <v>127</v>
      </c>
      <c r="D17" s="13"/>
      <c r="E17" s="13"/>
      <c r="F17" s="13" t="s">
        <v>34</v>
      </c>
      <c r="G17" s="13" t="s">
        <v>179</v>
      </c>
      <c r="H17" s="14">
        <f t="shared" si="14"/>
        <v>95</v>
      </c>
      <c r="I17" s="14"/>
      <c r="J17" s="14">
        <v>95</v>
      </c>
      <c r="K17" s="14"/>
      <c r="L17" s="13" t="s">
        <v>1045</v>
      </c>
      <c r="M17" s="14">
        <f t="shared" si="11"/>
        <v>-25</v>
      </c>
      <c r="N17" s="14"/>
      <c r="O17" s="14">
        <v>-25</v>
      </c>
      <c r="P17" s="14"/>
      <c r="Q17" s="13" t="s">
        <v>1046</v>
      </c>
      <c r="R17" s="14">
        <f t="shared" si="12"/>
        <v>16.971013</v>
      </c>
      <c r="S17" s="14"/>
      <c r="T17" s="14"/>
      <c r="U17" s="14">
        <f>16.970976+0.000037</f>
        <v>16.971013</v>
      </c>
      <c r="V17" s="13"/>
      <c r="W17" s="14">
        <f t="shared" si="13"/>
        <v>86.971013</v>
      </c>
      <c r="X17" s="14">
        <f t="shared" si="7"/>
        <v>0</v>
      </c>
      <c r="Y17" s="14">
        <f t="shared" si="8"/>
        <v>70</v>
      </c>
      <c r="Z17" s="14">
        <f t="shared" si="9"/>
        <v>16.971013</v>
      </c>
    </row>
    <row r="18" ht="24" customHeight="1" spans="1:26">
      <c r="A18" s="13">
        <v>14</v>
      </c>
      <c r="B18" s="13" t="s">
        <v>180</v>
      </c>
      <c r="C18" s="13" t="s">
        <v>127</v>
      </c>
      <c r="D18" s="13"/>
      <c r="E18" s="13"/>
      <c r="F18" s="13" t="s">
        <v>34</v>
      </c>
      <c r="G18" s="13" t="s">
        <v>181</v>
      </c>
      <c r="H18" s="14">
        <f t="shared" si="14"/>
        <v>25</v>
      </c>
      <c r="I18" s="14"/>
      <c r="J18" s="14">
        <v>25</v>
      </c>
      <c r="K18" s="14"/>
      <c r="L18" s="13"/>
      <c r="M18" s="14">
        <f t="shared" si="11"/>
        <v>0</v>
      </c>
      <c r="N18" s="14"/>
      <c r="O18" s="14"/>
      <c r="P18" s="14"/>
      <c r="Q18" s="13" t="s">
        <v>1046</v>
      </c>
      <c r="R18" s="14">
        <f t="shared" si="12"/>
        <v>0.407345</v>
      </c>
      <c r="S18" s="14"/>
      <c r="T18" s="14"/>
      <c r="U18" s="14">
        <v>0.407345</v>
      </c>
      <c r="V18" s="13"/>
      <c r="W18" s="14">
        <f t="shared" si="13"/>
        <v>25.407345</v>
      </c>
      <c r="X18" s="14">
        <f t="shared" si="7"/>
        <v>0</v>
      </c>
      <c r="Y18" s="14">
        <f t="shared" si="8"/>
        <v>25</v>
      </c>
      <c r="Z18" s="14">
        <f t="shared" si="9"/>
        <v>0.407345</v>
      </c>
    </row>
    <row r="19" ht="24" customHeight="1" spans="1:26">
      <c r="A19" s="13">
        <v>15</v>
      </c>
      <c r="B19" s="13" t="s">
        <v>182</v>
      </c>
      <c r="C19" s="13" t="s">
        <v>127</v>
      </c>
      <c r="D19" s="13"/>
      <c r="E19" s="13"/>
      <c r="F19" s="13" t="s">
        <v>34</v>
      </c>
      <c r="G19" s="13" t="s">
        <v>181</v>
      </c>
      <c r="H19" s="14">
        <f t="shared" si="14"/>
        <v>25.6</v>
      </c>
      <c r="I19" s="14"/>
      <c r="J19" s="14">
        <v>25.6</v>
      </c>
      <c r="K19" s="14"/>
      <c r="L19" s="13"/>
      <c r="M19" s="14">
        <f t="shared" si="11"/>
        <v>0</v>
      </c>
      <c r="N19" s="14"/>
      <c r="O19" s="14"/>
      <c r="P19" s="14"/>
      <c r="Q19" s="13" t="s">
        <v>1046</v>
      </c>
      <c r="R19" s="14">
        <f t="shared" si="12"/>
        <v>4.429176</v>
      </c>
      <c r="S19" s="14"/>
      <c r="T19" s="14"/>
      <c r="U19" s="14">
        <v>4.429176</v>
      </c>
      <c r="V19" s="13"/>
      <c r="W19" s="14">
        <f t="shared" si="13"/>
        <v>30.029176</v>
      </c>
      <c r="X19" s="14">
        <f t="shared" si="7"/>
        <v>0</v>
      </c>
      <c r="Y19" s="14">
        <f t="shared" si="8"/>
        <v>25.6</v>
      </c>
      <c r="Z19" s="14">
        <f t="shared" si="9"/>
        <v>4.429176</v>
      </c>
    </row>
    <row r="20" ht="24" customHeight="1" spans="1:26">
      <c r="A20" s="13">
        <v>16</v>
      </c>
      <c r="B20" s="13" t="s">
        <v>183</v>
      </c>
      <c r="C20" s="13" t="s">
        <v>127</v>
      </c>
      <c r="D20" s="13"/>
      <c r="E20" s="13"/>
      <c r="F20" s="13" t="s">
        <v>184</v>
      </c>
      <c r="G20" s="13" t="s">
        <v>185</v>
      </c>
      <c r="H20" s="14">
        <f t="shared" si="14"/>
        <v>10.41</v>
      </c>
      <c r="I20" s="14">
        <v>10.41</v>
      </c>
      <c r="J20" s="14"/>
      <c r="K20" s="14"/>
      <c r="L20" s="13"/>
      <c r="M20" s="14">
        <f t="shared" si="11"/>
        <v>0</v>
      </c>
      <c r="N20" s="14"/>
      <c r="O20" s="14"/>
      <c r="P20" s="14"/>
      <c r="Q20" s="13"/>
      <c r="R20" s="14">
        <f t="shared" si="12"/>
        <v>0</v>
      </c>
      <c r="S20" s="14"/>
      <c r="T20" s="14"/>
      <c r="U20" s="14"/>
      <c r="V20" s="13"/>
      <c r="W20" s="14">
        <f t="shared" si="13"/>
        <v>10.41</v>
      </c>
      <c r="X20" s="14">
        <f t="shared" si="7"/>
        <v>10.41</v>
      </c>
      <c r="Y20" s="14">
        <f t="shared" si="8"/>
        <v>0</v>
      </c>
      <c r="Z20" s="14">
        <f t="shared" si="9"/>
        <v>0</v>
      </c>
    </row>
    <row r="21" ht="24" customHeight="1" spans="1:26">
      <c r="A21" s="13">
        <v>17</v>
      </c>
      <c r="B21" s="13" t="s">
        <v>186</v>
      </c>
      <c r="C21" s="13" t="s">
        <v>127</v>
      </c>
      <c r="D21" s="13"/>
      <c r="E21" s="13"/>
      <c r="F21" s="13" t="s">
        <v>184</v>
      </c>
      <c r="G21" s="13" t="s">
        <v>185</v>
      </c>
      <c r="H21" s="14">
        <f t="shared" si="14"/>
        <v>12.75</v>
      </c>
      <c r="I21" s="14">
        <v>12.75</v>
      </c>
      <c r="J21" s="14"/>
      <c r="K21" s="14"/>
      <c r="L21" s="13"/>
      <c r="M21" s="14">
        <f t="shared" si="11"/>
        <v>0</v>
      </c>
      <c r="N21" s="14"/>
      <c r="O21" s="14"/>
      <c r="P21" s="14"/>
      <c r="Q21" s="13"/>
      <c r="R21" s="14">
        <f t="shared" si="12"/>
        <v>0</v>
      </c>
      <c r="S21" s="14"/>
      <c r="T21" s="14"/>
      <c r="U21" s="14"/>
      <c r="V21" s="13"/>
      <c r="W21" s="14">
        <f t="shared" si="13"/>
        <v>12.75</v>
      </c>
      <c r="X21" s="14">
        <f t="shared" si="7"/>
        <v>12.75</v>
      </c>
      <c r="Y21" s="14">
        <f t="shared" si="8"/>
        <v>0</v>
      </c>
      <c r="Z21" s="14">
        <f t="shared" si="9"/>
        <v>0</v>
      </c>
    </row>
    <row r="22" ht="24" customHeight="1" spans="1:26">
      <c r="A22" s="13">
        <v>18</v>
      </c>
      <c r="B22" s="13" t="s">
        <v>187</v>
      </c>
      <c r="C22" s="13" t="s">
        <v>127</v>
      </c>
      <c r="D22" s="13"/>
      <c r="E22" s="13"/>
      <c r="F22" s="13" t="s">
        <v>184</v>
      </c>
      <c r="G22" s="13" t="s">
        <v>188</v>
      </c>
      <c r="H22" s="14">
        <f t="shared" si="14"/>
        <v>45.12</v>
      </c>
      <c r="I22" s="14">
        <v>45.12</v>
      </c>
      <c r="J22" s="14"/>
      <c r="K22" s="14"/>
      <c r="L22" s="13"/>
      <c r="M22" s="14">
        <f t="shared" si="11"/>
        <v>0</v>
      </c>
      <c r="N22" s="14"/>
      <c r="O22" s="14"/>
      <c r="P22" s="14"/>
      <c r="Q22" s="13" t="s">
        <v>1046</v>
      </c>
      <c r="R22" s="14">
        <f t="shared" si="12"/>
        <v>-0.19014</v>
      </c>
      <c r="S22" s="14">
        <v>-0.19014</v>
      </c>
      <c r="T22" s="14"/>
      <c r="U22" s="14"/>
      <c r="V22" s="13"/>
      <c r="W22" s="14">
        <f t="shared" si="13"/>
        <v>44.92986</v>
      </c>
      <c r="X22" s="14">
        <f t="shared" si="7"/>
        <v>44.92986</v>
      </c>
      <c r="Y22" s="14">
        <f t="shared" si="8"/>
        <v>0</v>
      </c>
      <c r="Z22" s="14">
        <f t="shared" si="9"/>
        <v>0</v>
      </c>
    </row>
    <row r="23" ht="24" customHeight="1" spans="1:26">
      <c r="A23" s="13">
        <v>19</v>
      </c>
      <c r="B23" s="13" t="s">
        <v>189</v>
      </c>
      <c r="C23" s="13" t="s">
        <v>127</v>
      </c>
      <c r="D23" s="13"/>
      <c r="E23" s="13"/>
      <c r="F23" s="13" t="s">
        <v>184</v>
      </c>
      <c r="G23" s="13" t="s">
        <v>188</v>
      </c>
      <c r="H23" s="14">
        <f t="shared" si="14"/>
        <v>10.35</v>
      </c>
      <c r="I23" s="14">
        <v>10.35</v>
      </c>
      <c r="J23" s="14"/>
      <c r="K23" s="14"/>
      <c r="L23" s="13"/>
      <c r="M23" s="14">
        <f t="shared" si="11"/>
        <v>0</v>
      </c>
      <c r="N23" s="14"/>
      <c r="O23" s="14"/>
      <c r="P23" s="14"/>
      <c r="Q23" s="13" t="s">
        <v>1046</v>
      </c>
      <c r="R23" s="14">
        <f t="shared" si="12"/>
        <v>-1e-5</v>
      </c>
      <c r="S23" s="14"/>
      <c r="T23" s="14"/>
      <c r="U23" s="14">
        <v>-1e-5</v>
      </c>
      <c r="V23" s="13"/>
      <c r="W23" s="14">
        <f t="shared" si="13"/>
        <v>10.34999</v>
      </c>
      <c r="X23" s="14">
        <f t="shared" si="7"/>
        <v>10.35</v>
      </c>
      <c r="Y23" s="14">
        <f t="shared" si="8"/>
        <v>0</v>
      </c>
      <c r="Z23" s="14">
        <f t="shared" si="9"/>
        <v>-1e-5</v>
      </c>
    </row>
    <row r="24" ht="24" customHeight="1" spans="1:26">
      <c r="A24" s="13">
        <v>20</v>
      </c>
      <c r="B24" s="13" t="s">
        <v>190</v>
      </c>
      <c r="C24" s="13" t="s">
        <v>127</v>
      </c>
      <c r="D24" s="13"/>
      <c r="E24" s="13"/>
      <c r="F24" s="13" t="s">
        <v>184</v>
      </c>
      <c r="G24" s="13" t="s">
        <v>188</v>
      </c>
      <c r="H24" s="14">
        <f t="shared" si="14"/>
        <v>27.09</v>
      </c>
      <c r="I24" s="14">
        <v>27.09</v>
      </c>
      <c r="J24" s="14"/>
      <c r="K24" s="14"/>
      <c r="L24" s="13"/>
      <c r="M24" s="14">
        <f t="shared" si="11"/>
        <v>0</v>
      </c>
      <c r="N24" s="14"/>
      <c r="O24" s="14"/>
      <c r="P24" s="14"/>
      <c r="Q24" s="13" t="s">
        <v>1046</v>
      </c>
      <c r="R24" s="14">
        <f t="shared" si="12"/>
        <v>-1e-5</v>
      </c>
      <c r="S24" s="14"/>
      <c r="T24" s="14"/>
      <c r="U24" s="14">
        <v>-1e-5</v>
      </c>
      <c r="V24" s="13"/>
      <c r="W24" s="14">
        <f t="shared" si="13"/>
        <v>27.08999</v>
      </c>
      <c r="X24" s="14">
        <f t="shared" si="7"/>
        <v>27.09</v>
      </c>
      <c r="Y24" s="14">
        <f t="shared" si="8"/>
        <v>0</v>
      </c>
      <c r="Z24" s="14">
        <f t="shared" si="9"/>
        <v>-1e-5</v>
      </c>
    </row>
    <row r="25" ht="24" customHeight="1" spans="1:26">
      <c r="A25" s="13">
        <v>21</v>
      </c>
      <c r="B25" s="13" t="s">
        <v>191</v>
      </c>
      <c r="C25" s="13" t="s">
        <v>127</v>
      </c>
      <c r="D25" s="13"/>
      <c r="E25" s="13"/>
      <c r="F25" s="13" t="s">
        <v>184</v>
      </c>
      <c r="G25" s="13" t="s">
        <v>185</v>
      </c>
      <c r="H25" s="14">
        <f t="shared" si="14"/>
        <v>21.6</v>
      </c>
      <c r="I25" s="14">
        <v>21.6</v>
      </c>
      <c r="J25" s="14"/>
      <c r="K25" s="14"/>
      <c r="L25" s="13"/>
      <c r="M25" s="14">
        <f t="shared" si="11"/>
        <v>0</v>
      </c>
      <c r="N25" s="14"/>
      <c r="O25" s="14"/>
      <c r="P25" s="14"/>
      <c r="Q25" s="13"/>
      <c r="R25" s="14">
        <f t="shared" si="12"/>
        <v>0</v>
      </c>
      <c r="S25" s="14"/>
      <c r="T25" s="14"/>
      <c r="U25" s="14"/>
      <c r="V25" s="13"/>
      <c r="W25" s="14">
        <f t="shared" si="13"/>
        <v>21.6</v>
      </c>
      <c r="X25" s="14">
        <f t="shared" si="7"/>
        <v>21.6</v>
      </c>
      <c r="Y25" s="14">
        <f t="shared" si="8"/>
        <v>0</v>
      </c>
      <c r="Z25" s="14">
        <f t="shared" si="9"/>
        <v>0</v>
      </c>
    </row>
    <row r="26" ht="24" customHeight="1" spans="1:26">
      <c r="A26" s="13">
        <v>22</v>
      </c>
      <c r="B26" s="13" t="s">
        <v>192</v>
      </c>
      <c r="C26" s="13" t="s">
        <v>127</v>
      </c>
      <c r="D26" s="13"/>
      <c r="E26" s="13"/>
      <c r="F26" s="13" t="s">
        <v>184</v>
      </c>
      <c r="G26" s="13" t="s">
        <v>188</v>
      </c>
      <c r="H26" s="14">
        <f t="shared" si="14"/>
        <v>17.64</v>
      </c>
      <c r="I26" s="14">
        <v>17.64</v>
      </c>
      <c r="J26" s="14"/>
      <c r="K26" s="14"/>
      <c r="L26" s="13"/>
      <c r="M26" s="14">
        <f t="shared" si="11"/>
        <v>0</v>
      </c>
      <c r="N26" s="14"/>
      <c r="O26" s="14"/>
      <c r="P26" s="14"/>
      <c r="Q26" s="13" t="s">
        <v>1046</v>
      </c>
      <c r="R26" s="14">
        <f t="shared" si="12"/>
        <v>-3.307631</v>
      </c>
      <c r="S26" s="14">
        <v>-3.307631</v>
      </c>
      <c r="T26" s="14"/>
      <c r="U26" s="14"/>
      <c r="V26" s="13"/>
      <c r="W26" s="14">
        <f t="shared" si="13"/>
        <v>14.332369</v>
      </c>
      <c r="X26" s="14">
        <f t="shared" si="7"/>
        <v>14.332369</v>
      </c>
      <c r="Y26" s="14">
        <f t="shared" si="8"/>
        <v>0</v>
      </c>
      <c r="Z26" s="14">
        <f t="shared" si="9"/>
        <v>0</v>
      </c>
    </row>
    <row r="27" ht="24" customHeight="1" spans="1:26">
      <c r="A27" s="13">
        <v>23</v>
      </c>
      <c r="B27" s="13" t="s">
        <v>193</v>
      </c>
      <c r="C27" s="13" t="s">
        <v>127</v>
      </c>
      <c r="D27" s="13"/>
      <c r="E27" s="13"/>
      <c r="F27" s="13" t="s">
        <v>184</v>
      </c>
      <c r="G27" s="13" t="s">
        <v>188</v>
      </c>
      <c r="H27" s="14">
        <f t="shared" si="14"/>
        <v>5.04</v>
      </c>
      <c r="I27" s="14">
        <v>5.04</v>
      </c>
      <c r="J27" s="14"/>
      <c r="K27" s="14"/>
      <c r="L27" s="13"/>
      <c r="M27" s="14">
        <f t="shared" si="11"/>
        <v>0</v>
      </c>
      <c r="N27" s="14"/>
      <c r="O27" s="14"/>
      <c r="P27" s="14"/>
      <c r="Q27" s="13" t="s">
        <v>1046</v>
      </c>
      <c r="R27" s="14">
        <f t="shared" si="12"/>
        <v>-1.7e-5</v>
      </c>
      <c r="S27" s="14"/>
      <c r="T27" s="14"/>
      <c r="U27" s="14">
        <v>-1.7e-5</v>
      </c>
      <c r="V27" s="13"/>
      <c r="W27" s="14">
        <f t="shared" si="13"/>
        <v>5.039983</v>
      </c>
      <c r="X27" s="14">
        <f t="shared" si="7"/>
        <v>5.04</v>
      </c>
      <c r="Y27" s="14">
        <f t="shared" si="8"/>
        <v>0</v>
      </c>
      <c r="Z27" s="14">
        <f t="shared" si="9"/>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7638888888889" right="0.707638888888889" top="0.747916666666667" bottom="0.747916666666667" header="0.313888888888889" footer="0.313888888888889"/>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E29"/>
  <sheetViews>
    <sheetView zoomScale="85" zoomScaleNormal="85" topLeftCell="I7" workbookViewId="0">
      <selection activeCell="P20" sqref="P20"/>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1047</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1047</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1047</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1047</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extLst/>
  </autoFilter>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7638888888889" right="0.707638888888889" top="0.747916666666667" bottom="0.747916666666667" header="0.313888888888889" footer="0.313888888888889"/>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20</vt:i4>
      </vt:variant>
    </vt:vector>
  </HeadingPairs>
  <TitlesOfParts>
    <vt:vector size="20"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2021-2022年</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莫彬</cp:lastModifiedBy>
  <dcterms:created xsi:type="dcterms:W3CDTF">2021-02-05T06:45:00Z</dcterms:created>
  <cp:lastPrinted>2021-06-04T00:06:00Z</cp:lastPrinted>
  <dcterms:modified xsi:type="dcterms:W3CDTF">2024-07-01T01:40:33Z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2052-11.8.2.8411</vt:lpwstr>
  </property>
  <property fmtid="{D5CDD505-2E9C-101B-9397-08002B2CF9AE}" pid="4" name="KSOReadingLayout">
    <vt:bool>true</vt:bool>
  </property>
</Properties>
</file>